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gistica\Documents\"/>
    </mc:Choice>
  </mc:AlternateContent>
  <bookViews>
    <workbookView xWindow="0" yWindow="0" windowWidth="28800" windowHeight="12585"/>
  </bookViews>
  <sheets>
    <sheet name="Plan Adquisiciones 12 meses" sheetId="1" r:id="rId1"/>
  </sheets>
  <externalReferences>
    <externalReference r:id="rId2"/>
  </externalReferences>
  <definedNames>
    <definedName name="_xlnm._FilterDatabase" localSheetId="0" hidden="1">'Plan Adquisiciones 12 meses'!$B$25:$M$25</definedName>
    <definedName name="_xlnm.Print_Titles" localSheetId="0">'Plan Adquisiciones 12 meses'!$25:$25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1" l="1"/>
  <c r="I70" i="1"/>
  <c r="I69" i="1"/>
  <c r="I68" i="1"/>
  <c r="I67" i="1"/>
  <c r="I66" i="1"/>
  <c r="I65" i="1"/>
  <c r="I64" i="1"/>
  <c r="I63" i="1"/>
  <c r="I62" i="1"/>
  <c r="H61" i="1"/>
  <c r="H45" i="1"/>
  <c r="C14" i="1"/>
  <c r="C13" i="1"/>
  <c r="C15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H44" i="1"/>
  <c r="I44" i="1"/>
  <c r="H43" i="1"/>
  <c r="I43" i="1"/>
  <c r="H42" i="1"/>
  <c r="I42" i="1"/>
  <c r="H41" i="1"/>
  <c r="I41" i="1"/>
  <c r="H40" i="1"/>
  <c r="I40" i="1"/>
  <c r="H39" i="1"/>
  <c r="I39" i="1"/>
  <c r="H38" i="1"/>
  <c r="I38" i="1"/>
  <c r="H37" i="1"/>
  <c r="I37" i="1"/>
  <c r="H36" i="1"/>
  <c r="I36" i="1"/>
  <c r="H35" i="1"/>
  <c r="I35" i="1"/>
  <c r="H34" i="1"/>
  <c r="I34" i="1"/>
  <c r="H33" i="1"/>
  <c r="I33" i="1"/>
  <c r="H32" i="1"/>
  <c r="I32" i="1"/>
  <c r="H31" i="1"/>
  <c r="I31" i="1"/>
  <c r="H30" i="1"/>
  <c r="I30" i="1"/>
  <c r="H29" i="1"/>
  <c r="I29" i="1"/>
  <c r="H28" i="1"/>
  <c r="I28" i="1"/>
  <c r="H27" i="1"/>
  <c r="I27" i="1"/>
  <c r="H26" i="1"/>
  <c r="I26" i="1"/>
  <c r="C17" i="1"/>
  <c r="C16" i="1"/>
  <c r="C18" i="1"/>
  <c r="C19" i="1"/>
  <c r="I61" i="1"/>
  <c r="I75" i="1"/>
</calcChain>
</file>

<file path=xl/comments1.xml><?xml version="1.0" encoding="utf-8"?>
<comments xmlns="http://schemas.openxmlformats.org/spreadsheetml/2006/main">
  <authors>
    <author>Logistica</author>
  </authors>
  <commentList>
    <comment ref="G34" authorId="0" shapeId="0">
      <text>
        <r>
          <rPr>
            <b/>
            <sz val="9"/>
            <color indexed="81"/>
            <rFont val="Tahoma"/>
            <family val="2"/>
          </rPr>
          <t xml:space="preserve">Un conductor con recursos del SGP </t>
        </r>
      </text>
    </comment>
    <comment ref="H45" authorId="0" shapeId="0">
      <text>
        <r>
          <rPr>
            <b/>
            <sz val="12"/>
            <color indexed="81"/>
            <rFont val="Tahoma"/>
            <family val="2"/>
          </rPr>
          <t>De este rubro se descuentan los honorarios de la Contadora y Asesora de Control Interno</t>
        </r>
      </text>
    </comment>
  </commentList>
</comments>
</file>

<file path=xl/sharedStrings.xml><?xml version="1.0" encoding="utf-8"?>
<sst xmlns="http://schemas.openxmlformats.org/spreadsheetml/2006/main" count="549" uniqueCount="272">
  <si>
    <t>PLAN ANUAL DE ADQUISICIONES VIGENCIA 2018</t>
  </si>
  <si>
    <t>A. INFORMACIÓN GENERAL DE LA ENTIDAD</t>
  </si>
  <si>
    <t>Nombre</t>
  </si>
  <si>
    <t xml:space="preserve">Vallecaucana de Aguas S.A. E.S.P. 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</si>
  <si>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</si>
  <si>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</si>
  <si>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Avenida 2 Norte No. 47 C – 02 La Merced Parque de las Orquideas, Cali – Colombia</t>
  </si>
  <si>
    <t>Teléfono</t>
  </si>
  <si>
    <t>57 (2) 6653810 - 6653929</t>
  </si>
  <si>
    <t>Página web</t>
  </si>
  <si>
    <t>www.eva.gov.co / compras@eva.gov.co / contacto@eva.gov.co</t>
  </si>
  <si>
    <t>Visión</t>
  </si>
  <si>
    <t>Ser la empresa vallecaucana reconocida por el mayor impacto social en las condiciones de vida de los vallecaucanos, relacionadas con el sector de agua potable y saneamiento básico y el respeto por el medio ambiente.
Ser administrada con enfoque empresarial que la conduzca a lograr su sostenibilidad, rentabilidad y crecimiento dentro de un clima organizacional que propicie conductas éticas y actuaciones transparentes, que genere en sus empleados sentido de pertenencia, desarrollo profesional y técnico.</t>
  </si>
  <si>
    <t>Misión</t>
  </si>
  <si>
    <t>Gestionar e implementar proyectos integrales de inversión regional y municipal sostenibles, que mejoren cobertura, calidad, continuidad, crecimiento y viabilidad empresarial de los servicios de agua potable, saneamiento básico y ambiental para el departamento del Valle del Cauca, y sus actividades complementarias, de acuerdo con su conveniencia financiera y estratégica, generando rentabilidad sin detrimento de la calidad, para cumplir con su función social y contribuir a mejorar la calidad de vida de la comunidad, el desarrollo sostenible de la región y el bienestar de sus trabajadores.</t>
  </si>
  <si>
    <t>Perspectiva estratégica</t>
  </si>
  <si>
    <t xml:space="preserve">Vallecaucana de Aguas S.A. E.S.P. tiene como proyecto estratégico coordinar, gestionar e implementar el Plan Departamental de Aguas del Valle del Cauca - Programa Agua para la Prosperidad el cual se divide en cinco componentes: 1) Aseguramiento de la prestación de los servicios y desarrollo institucional, 2) Infraestructura de agua y saneamiento, 3) Gestión de Mínimos Ambientales, 4) Gestión del riesgo sectorial, 5) Gestión integral de residuos sólidos. 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</si>
  <si>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</si>
  <si>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Información de contacto</t>
  </si>
  <si>
    <r>
      <t xml:space="preserve">Luís Alfonso Chavés Rivera
</t>
    </r>
    <r>
      <rPr>
        <sz val="11"/>
        <rFont val="Arial"/>
        <family val="2"/>
      </rPr>
      <t>Gerente
Tel: (1) 6653810 - 6653929
contacto@eva.gov.co</t>
    </r>
  </si>
  <si>
    <t>Personal Recursos Propios</t>
  </si>
  <si>
    <t>Gastos Generales</t>
  </si>
  <si>
    <t>SUBTOTAL RP</t>
  </si>
  <si>
    <t>Personal Recursos FIA</t>
  </si>
  <si>
    <t>Inversión FIA</t>
  </si>
  <si>
    <t>SUBTOTAL FIA</t>
  </si>
  <si>
    <t>Valor total del PAA</t>
  </si>
  <si>
    <t>Límite de contratación menor cuantía</t>
  </si>
  <si>
    <t>Límite de contratación mínima cuantía</t>
  </si>
  <si>
    <t>Fecha de última actualización del PAA</t>
  </si>
  <si>
    <t>ENERO 30 DE 2018</t>
  </si>
  <si>
    <t xml:space="preserve"> </t>
  </si>
  <si>
    <t>B. ADQUISICIONES PLANEADAS</t>
  </si>
  <si>
    <t>Códigos UNSPSC</t>
  </si>
  <si>
    <t>Descripción</t>
  </si>
  <si>
    <t>Fecha estimada de inicio de proceso de selección</t>
  </si>
  <si>
    <t>Fecha Estimada de terminación del Proceso</t>
  </si>
  <si>
    <t xml:space="preserve">Modalidad de selección </t>
  </si>
  <si>
    <t>Fuente de los recursos</t>
  </si>
  <si>
    <t>Valor total estimado del Proyecto 
(12 MESES)</t>
  </si>
  <si>
    <t>Valor estimado en la vigencia actual</t>
  </si>
  <si>
    <t>¿Se requieren vigencias futuras?</t>
  </si>
  <si>
    <t>Estado de solicitud de vigencias futuras</t>
  </si>
  <si>
    <t>Datos de contacto del responsable</t>
  </si>
  <si>
    <t>Actividades  del proyecto</t>
  </si>
  <si>
    <t>Cuales son los productos obtenidos</t>
  </si>
  <si>
    <t>Meta de Producto</t>
  </si>
  <si>
    <t>Logro esperado 2018</t>
  </si>
  <si>
    <t>Contratar tres (03) profesionales especializados para apoyar a la Gerencia en los diferentes procesos de la entidad</t>
  </si>
  <si>
    <t>Contratación Directa</t>
  </si>
  <si>
    <t>Propios</t>
  </si>
  <si>
    <t>NO</t>
  </si>
  <si>
    <t>NO APLICA</t>
  </si>
  <si>
    <t>Luís Alfonso Chavés Rivera - Gerente</t>
  </si>
  <si>
    <t>Apoyo Profesional especializado a la Gerencia</t>
  </si>
  <si>
    <t>Asesoría a la Gerencía</t>
  </si>
  <si>
    <t>100% de asesoría a la Gerencia en los temas de su competencia</t>
  </si>
  <si>
    <t>Gestión eficiente y efectiva</t>
  </si>
  <si>
    <t>Contratar cuatro (04) profesionales para apoyar a la Dirección Financiera en los procesos contable, tesorería y FIA</t>
  </si>
  <si>
    <t>Apoyo Profesional para la Dirección Financiera</t>
  </si>
  <si>
    <t>Apoyo a la Dirección Financiera</t>
  </si>
  <si>
    <t>100% de apoyo a la Dirección  Financiera en los temas de su competencia</t>
  </si>
  <si>
    <t>Contratar tres (03) Abogados para apoyar a la Dirección Jurídica de la empresa Vallecaucana de Aguas S.A. E.S.P.</t>
  </si>
  <si>
    <t>Apoyo Profesional para la Dirección Jurídica</t>
  </si>
  <si>
    <t>Apoyo a la Dirección Jurídica</t>
  </si>
  <si>
    <t>100% de apoyo a la Dirección Jurídica en los temas de su competencia</t>
  </si>
  <si>
    <t>Contratar cuatro (04) profesionales especializados para apoyar a la Dirección Administrativa de la empresa Vallecaucana de Aguas S.A. E.S.P. en los procesos de Talento Humano, Planeación y Control Interno</t>
  </si>
  <si>
    <t>Apoyo Profesional para la Dirección Administrativa</t>
  </si>
  <si>
    <t>Apoyo a la Dirección Administrativa</t>
  </si>
  <si>
    <t>100% de apoyo a la Dirección Administrativa en los temas de su competencia</t>
  </si>
  <si>
    <t>Contratar cuatro (04) profesionales para apoyar a la Dirección Administrativa de la empresa Vallecaucana de Aguas S.A. E.S.P. en el fortalecimiento del Sistema Integrado de Gestión (SGSST, SGC, MECI, SGD)</t>
  </si>
  <si>
    <t>100% de apoyo a la Dirección Administrativa en el fortalecimiento de los Sistemas Integrados de Gestión</t>
  </si>
  <si>
    <t>Contratar siete (07) técnicos para apoyar a la Dirección  Administrativa en los procesos de gestión documental, sistemas, almacén, recepción, estrategia de Gobierno en Línea, comunicaciones, página web y redes sociales</t>
  </si>
  <si>
    <t>Contratar un técnico para apoyar a la Dirección Técnica en la revisión y supervisión de proyectos del PAP-PDA</t>
  </si>
  <si>
    <t>Apoyo Profesional para la Dirección Técnica</t>
  </si>
  <si>
    <t>Apoyo a la Dirección Técnica</t>
  </si>
  <si>
    <t>100% de apoyo a la Dirección Técnica en la revisión y supervisión de proyectos</t>
  </si>
  <si>
    <t>Proyectos revisados que cumplen al 100% con los requerimientos técnicos exigidos por la normatividad</t>
  </si>
  <si>
    <t>Contratar un dibujante que apoye a la Dirección Técnica en el diseño de los proyectos</t>
  </si>
  <si>
    <t>Apoyo técnico para la Dirección Técnica</t>
  </si>
  <si>
    <t>Contratar la prestación de servicios de cuatro (04) conductores como apoyo a la gestión para la empresa Vallecaucana de Aguas S.A. E.S.P.</t>
  </si>
  <si>
    <t>Propios / 
SGP DPTO</t>
  </si>
  <si>
    <t>Apoyo Asistencial para la Dirección Administrativa</t>
  </si>
  <si>
    <t>100% de apoyo a la Dirección Administrativaen el manejo del parque automotor</t>
  </si>
  <si>
    <t>Contratar la prestación de servicios de seis (06) personas asistenciales como apoyo a la gestión.</t>
  </si>
  <si>
    <t>100% de apoyo a la Dirección Administrativa en los temas asistenciales</t>
  </si>
  <si>
    <t xml:space="preserve">Contratar trece (13) profesionales para realizar asistencia a municipios y a empresas prestadoras de servicios públicos de carácter oficial, así como aseguramiento y fortalecimiento institucional </t>
  </si>
  <si>
    <t>SGP DPTO</t>
  </si>
  <si>
    <t xml:space="preserve">Apoyo profesional en el tema de aseguramiento de la prestación de los servicios de agua potable y saneamiento </t>
  </si>
  <si>
    <t>Certificación de los Municipios en agua y saneamiento, fortalecimiento institucional</t>
  </si>
  <si>
    <t>Lograr en el 2018, la certificación de los 42 Municipios del Departamento</t>
  </si>
  <si>
    <t>Cuarenta y dos (42) Municipios Certificados en agua y saneamiento</t>
  </si>
  <si>
    <t xml:space="preserve">Contratar once (11) Profesionales para prestar apoyo a la supervisión de proyectos y obras, y asistencia a municipios en la formulación de proyectos. </t>
  </si>
  <si>
    <t>Apoyo profesional en la supervisión de proyectos y obras, y asistencia a municipios en la formulación de proyectos</t>
  </si>
  <si>
    <t>Proyectos y obras realizadas con la calidad requerida
Municipios asisitidos en sus proyectos</t>
  </si>
  <si>
    <t>100% de los proyectos y obras con apoyo a la supervisión para que cumplan con lo requerido en los estudios previos</t>
  </si>
  <si>
    <t xml:space="preserve">Proyectos y obras ejecutadas al 100% con la calidad requerida </t>
  </si>
  <si>
    <t>Contratar dos (2) Profesionales para la concertación y seguimiento de los Planes de Acción suscritos con los Municipios.</t>
  </si>
  <si>
    <t>Apoyo profesional para los Planes de Accion Municipales - PAM</t>
  </si>
  <si>
    <t>Planes de Acción Municipales</t>
  </si>
  <si>
    <t>Cuarenta y dos (42) Planes de Acción Municipales suscritos con los Municipios</t>
  </si>
  <si>
    <t>Cuarenta y dos (42) Planes de Acción Municipales 2018-2019 legalizados</t>
  </si>
  <si>
    <t>Contratar dos (2) Profesionales para la elaboración de los ajustes y seguimiento a los Planes de de Gestión del Riesgo Sectorial.</t>
  </si>
  <si>
    <t>Apoyo profesional para el Plan de Gestión de Riesgo Sectorial</t>
  </si>
  <si>
    <t xml:space="preserve"> Programas actualizados  de gestión del riesgo  de las empresas de servicios públicos de acueducto, alcantarillado y aseo tanto urbanas como rurales en el departamento. </t>
  </si>
  <si>
    <t>100% de las empresas de servicios públicos domiciliarios en el Departamento con programas de gestión del riesgo sectorial</t>
  </si>
  <si>
    <t>Disminuir el riesgo de desastres en las empresas prestadoras de los servicios públicos de acueducto, alcantarillado y aseo en el departamento del Valle del Cauca.</t>
  </si>
  <si>
    <t xml:space="preserve">Contratar seis (06) Abogados para apoyar a la Dirección Técnica en el proceso de Gestión Predial que requieran los proyectos </t>
  </si>
  <si>
    <t>Apoyo profesional para el proceso de Gestión Predial</t>
  </si>
  <si>
    <t>Predios legalizados para la ejecución de los proyectos</t>
  </si>
  <si>
    <t>100% de los predios legalizados requeridos para la ejecución de los proyectos</t>
  </si>
  <si>
    <t>Legalizar  los predios que se requieren para la ejecución de los proyectos del PAP-PDA del Valle del Cauca</t>
  </si>
  <si>
    <t>Contratar dos (02) profesionales para apoyar los componentes de Residuos Sólidos y Ambiental del PAP-PDA del Valle del cauca</t>
  </si>
  <si>
    <t>Apoyo profesional para los componentes de Residuos Sólidos y Ambiental</t>
  </si>
  <si>
    <t>Apoyo a los municipios en la gestión y manejo adecuado de los residuos sólidos y el mejoramiento de la prestación del servicio de aseo en el Departamento</t>
  </si>
  <si>
    <t>Municipios apoyados en los componentes de Residuos Sólidos y Ambiental</t>
  </si>
  <si>
    <t>Mejoramiento en el manejo de los residuos sólidos y  la prestación del servicio de aseo en el Departamento</t>
  </si>
  <si>
    <t>Contratar dos (02) profesionales para brindar apoyo a las entidades territoriales descertificadas por la SSPD para el manejo de los recursos del SGP APSB</t>
  </si>
  <si>
    <t>Apoyo profesional en el proceso de descertificación de los Municipios</t>
  </si>
  <si>
    <t>Proceso de Empalme entre el municipio descertificado y la Gobernación</t>
  </si>
  <si>
    <t>100% de apoyo al proceso de empalme</t>
  </si>
  <si>
    <t>Contratar un profesional para el apoyar a la Dirección Técnica en el componente de Gestión Social</t>
  </si>
  <si>
    <t>Apoyo profesional en el Plan de Gestión Social</t>
  </si>
  <si>
    <t>Socialización de proyectos y obras a la comunidad</t>
  </si>
  <si>
    <t>100% de los proyectos y obras socializados a la comunidad</t>
  </si>
  <si>
    <t>Comunidad informada de los proyectos y obras a realizar en cada uno de los municipios</t>
  </si>
  <si>
    <t>Contratar un profesional para apoyar a la Dirección Técnica en la coordinación del Convenio SENA para la capacitación y certificación en competencias laborales a operarios de acueductos rurales del Departamento y el programa Cultura del Agua</t>
  </si>
  <si>
    <t>Apoyo profesional para la coordinación del Convenio SENA</t>
  </si>
  <si>
    <t>Capacitación de operarios de acueductos rurales del Departamento</t>
  </si>
  <si>
    <t>100% de los operarios seleccionados capacitados en competencias laborales</t>
  </si>
  <si>
    <t>Operarios capacitados en competencias laborales</t>
  </si>
  <si>
    <t>84111802 84111603</t>
  </si>
  <si>
    <t>Contratar los servicios profesionales de la revisoría fiscal</t>
  </si>
  <si>
    <t>Ejercer la revisoría fiscal de acuerdo a la normatividad vigente</t>
  </si>
  <si>
    <t>Estados contables depurados y articulados con presupuesto y tesorería</t>
  </si>
  <si>
    <t>Garantizar que la contablilidad de la entidad cumpla con el 100% de las normas contables</t>
  </si>
  <si>
    <t>Estados contables cumplen con la normatividad vigente</t>
  </si>
  <si>
    <t>50192701 90101801
90101802 91111603</t>
  </si>
  <si>
    <t>Realizar la compra de materiales y suministros para la empresa Vallecaucana de Aguas S.A. E.S.P.</t>
  </si>
  <si>
    <t>Compra de materiales y suministros que requiere la entidad</t>
  </si>
  <si>
    <t>Materiales y suministros adquiridos para la entidad</t>
  </si>
  <si>
    <t>Garantizar el 100% de insumos, materiales, equipos y servicios que requiere la entidad para una gestión eficiente y efectiva</t>
  </si>
  <si>
    <t>Insumos, materiales, equipos y servicios adquiridos por la entidad</t>
  </si>
  <si>
    <t>Realizar la compra de combustible para el parque automotor de la empresa Vallecaucana de Aguas S.A. E.S.P.</t>
  </si>
  <si>
    <t>Servicio de combustible y demás servicios requeridos para el parque automotor de la entidad</t>
  </si>
  <si>
    <t>Proceso de compra del combustible adjudicado para la movilidad del parque automotor de la entidad</t>
  </si>
  <si>
    <t>Garantizar el 100% del combustible para la movilidad del personal a los diferentes municipios en el cumplimiento de sus funciones</t>
  </si>
  <si>
    <t>Desplazamiento del personal a los municipios en el parque automotor de la entidad</t>
  </si>
  <si>
    <t>43211507
43212105
43202222</t>
  </si>
  <si>
    <t>Realizar la compra de equipos de computo, UPSs, impresoras, cableado Estructural y otros</t>
  </si>
  <si>
    <t>Compra de equipos de computo UPSs, impresoras, entre otros</t>
  </si>
  <si>
    <t>Equipos de computo y demás que se requiere para el funcionamiento de la entidad</t>
  </si>
  <si>
    <t xml:space="preserve">Garantizar los equipos de computo y demás que requiera la entidad para su normal funcionamiento </t>
  </si>
  <si>
    <t>82141505 73151905</t>
  </si>
  <si>
    <t>Realizar la compra de conmutador, teléfonos, video beam y otros</t>
  </si>
  <si>
    <t>Compra de conmutador, teléfonos, video beam y otros</t>
  </si>
  <si>
    <t>Equipos de oficina que se requiere para el funcionamiento de la entidad</t>
  </si>
  <si>
    <t xml:space="preserve">Garantizar los equipos de oficina que requiera la entidad para su normal funcionamiento </t>
  </si>
  <si>
    <t>Compra de mobiliario para puestos de trabajo, archivo, divisiones modulares y persianas para la sede principal y sedes anexas de Vallecaucana de Aguas S.A E.S.P.</t>
  </si>
  <si>
    <t>Suministro de mobiliario que requiera la entidad</t>
  </si>
  <si>
    <t>Mobiliario adquirido para las diferentes áreas de la entidad</t>
  </si>
  <si>
    <t>Garantizar el 100% del mobiliario que se requiera para el buen desarrollo de los procesos de la entidad</t>
  </si>
  <si>
    <t>Contratar las capacitaciones aprobadas en el Plan Institucional de Capacitaciones PIC-2018</t>
  </si>
  <si>
    <t>Cartas de aceptación</t>
  </si>
  <si>
    <t xml:space="preserve">Inscripción a cursos, diplomados, seminarios y talleres aprobados en el PIC </t>
  </si>
  <si>
    <t>Asistencia de los funcionarios de la entidad a los talleres, cursos, seminarios, diplomados aprobados en el PIC</t>
  </si>
  <si>
    <t>Cumplimiento del 100% del PIC 2017</t>
  </si>
  <si>
    <t>Funcionarios fortalecidos en las competencias que requieren para el desempeño de las funciones propias de su cargo</t>
  </si>
  <si>
    <t>78102201
81112105
80131502
78181500</t>
  </si>
  <si>
    <t>Contratar el servicio de internet para las instalaciones de la empresa y la compra de tiquetes de peajes para el desplazamiento de los vehículos de la empresa por las diferentes vias del Departamento</t>
  </si>
  <si>
    <t>Comunicaciones y Transporte</t>
  </si>
  <si>
    <t>Tiquetes de peajes, servicio de internet</t>
  </si>
  <si>
    <t>Garantizar en un 100% los servicios de comunicaciones y transporte que requiere la entidad para su buen funcionamiento</t>
  </si>
  <si>
    <t>84131501 
84131503</t>
  </si>
  <si>
    <t>Contratar el programa de pólizas de la entidad</t>
  </si>
  <si>
    <t>Proteger los bienes muebles e inmuebles de la entidad</t>
  </si>
  <si>
    <t>Contrato de pólizas</t>
  </si>
  <si>
    <t>Bienes muebles e inmuebles asegurados al 100%</t>
  </si>
  <si>
    <t>Asegurar el 100% de los bienes de la entidad</t>
  </si>
  <si>
    <t>82101504 
82101601
82101602
82101603</t>
  </si>
  <si>
    <t xml:space="preserve">Contratar la prestación de servicios de una Agencia de Medios para la ejecución del Plan de Medios de Vallecaucana de Aguas SA E.S.P. </t>
  </si>
  <si>
    <t>Ejecución del Plan de Medios para la difusión de la gestión realizada por la entidad</t>
  </si>
  <si>
    <t>Publicidad en prensa, radio y televisión a nivel regional y nacional</t>
  </si>
  <si>
    <t>Cumplimiento del 100% del Plan de Medios de la entidad</t>
  </si>
  <si>
    <t>Imagen de Vallecaucana de Aguas S.A. E.S.P. posicionada a nivel regional y nacional</t>
  </si>
  <si>
    <t>Contratar el servicio de imprenta para la Revista Técnica y otras publicaciones que se requieran</t>
  </si>
  <si>
    <t>Servicio de impresión de la Revista Técnica y demás que se requieran</t>
  </si>
  <si>
    <t>Revista Técnica y otras publicaciones impresas</t>
  </si>
  <si>
    <t>Garantizar el 100% la impresión de material institucional de la entidad</t>
  </si>
  <si>
    <t>Distribución de la revista técnica y otras publicaciones a los grupos de interés de la entidad</t>
  </si>
  <si>
    <t>72101507
70111703</t>
  </si>
  <si>
    <t>Contratar el servicio de mantenimiento para la planta física de la entidad</t>
  </si>
  <si>
    <t>Servicio de mantenimiento de la infraestructura física de la entidad</t>
  </si>
  <si>
    <t>Planta física óptima para el desarrollo de la misión de la entidad</t>
  </si>
  <si>
    <t>Mantenimiento al 100% de la planta física de la entidad</t>
  </si>
  <si>
    <t>Planta física óptima para el buen funcionamiento de la entidad</t>
  </si>
  <si>
    <t>Contratar el servicio de mantenimiento del parque automotor de la entidad</t>
  </si>
  <si>
    <t>Servicio de mantenimiento y repuestos para el parque automotor de la entidad</t>
  </si>
  <si>
    <t>Parque automotor óptimo para el desarrollo de la misión de la entidad</t>
  </si>
  <si>
    <t>Mantenimiento correctivo y preventivo al 100% del parque automotor de la entidad</t>
  </si>
  <si>
    <t>Parque automotor óptimo para el cumplimiento de las funciones de la entidad</t>
  </si>
  <si>
    <t>Contratar el servicio de mantenimiento de los equipos de computo de la entidad</t>
  </si>
  <si>
    <t>Servicio de mantenimiento a los equipos de computo</t>
  </si>
  <si>
    <t>Equipos de computo operativos al 100%</t>
  </si>
  <si>
    <t>Mantenimiento preventivo y correctivo del 100% de los equipos de computo de la entidad</t>
  </si>
  <si>
    <t xml:space="preserve">Funcionalidad al 100% de los equipos de computo </t>
  </si>
  <si>
    <t>92101501
92121701</t>
  </si>
  <si>
    <t>Contratar el servicio de vigilancia y seguridad privada para las instalaciones de la Empresa, en un puesto fijo 24 horas de Lunes a domingo de 6:00 AM A 6:00 A.M. incluyendo festivos.</t>
  </si>
  <si>
    <t>Proteger los bienes muebles e inmuebles</t>
  </si>
  <si>
    <t>Servicio de vigilancia y seguridad privada</t>
  </si>
  <si>
    <t>Garantizar en un 100% la vigilancia y seguridad de las oficinas de Vallecaucana de Aguas S.A. E.S.P.</t>
  </si>
  <si>
    <t>Cero reportes de incidentes sobre la seguridad de la entidad</t>
  </si>
  <si>
    <t>Contratar el servicio de arrendamiento de la sede para el funcionamiento de la entidad</t>
  </si>
  <si>
    <t>Arrendamiento de las sedes donde funciona la entidad</t>
  </si>
  <si>
    <t>Sedes arrendadas para el funcionamiento de la entidad</t>
  </si>
  <si>
    <t>Garantizar en un 100% el espacio físico y mobiliario para el buen desarrollo de los procesos de la entidad</t>
  </si>
  <si>
    <t>Disponer de un clima organizacional adecuado</t>
  </si>
  <si>
    <t>Contratar los servicios de actualización, capacitación, mantenimiento y soporte del software HAS y licencias de los equipos de la entidad</t>
  </si>
  <si>
    <t>Servicios de actualizaciones y soporte del software que integra los procesos de la entidad</t>
  </si>
  <si>
    <t>Actualización y soporte del software</t>
  </si>
  <si>
    <t>Garantizar el 100% de funcionalidad y actualización del software que integra los procesos de la entidad</t>
  </si>
  <si>
    <t>Contratar el servicio de aseo y cafetería para la entidad</t>
  </si>
  <si>
    <t>Compra de los insumos para el aseo de la entidad y el servicio de cafetería</t>
  </si>
  <si>
    <t xml:space="preserve">Productos de aseo y cafetería </t>
  </si>
  <si>
    <t>Garantizar los insumos y productos de aseo y cafeteria para un buen funcionamiento de la entidad</t>
  </si>
  <si>
    <t>Contratar los servicios para promoción, divulgación de eventos que requiera la entidad</t>
  </si>
  <si>
    <t>Servicios de promoción, divulgación de eventos</t>
  </si>
  <si>
    <t>Promoción, divulgación de eventos</t>
  </si>
  <si>
    <t>Programa de Bienestar Social para los funcionarios y contratistas de la entidad</t>
  </si>
  <si>
    <t>Programa de Biesnestar Social 2018</t>
  </si>
  <si>
    <t>Actividades de bienestar social</t>
  </si>
  <si>
    <t>100% de cumplimiento del programa de bienestar social de la entidad</t>
  </si>
  <si>
    <t>Bienestar del personal de la entidad</t>
  </si>
  <si>
    <t>SUMINISTRAR TIQUETES AEREOS NACIONALES PREFERIBLEMENTE EN CLASE ECONOMICA O EN CLASE FLEXI DE SER NECESARIO, CON EL FIN DE GARANTIZAR EL DESPLAZAMIENTO DE LOS SERVIDORES PUBLICOS DE LA EMPRESA VALLECAUCANA DE AGUAS S.A.E.S.P EN CUMPLIMEINTO DE LA LABOR INSTITUCIONAL</t>
  </si>
  <si>
    <t>Compra de tiquetes aereos para el desplazamiento de los funcionarios de planta en el cumplimiento de su labor</t>
  </si>
  <si>
    <t>Tiquetes aéros</t>
  </si>
  <si>
    <t>Disponibilidad de tiquetes aéreos para desplazamiento a nivel nacional</t>
  </si>
  <si>
    <t xml:space="preserve">Plan de Gestión Social y Programa Cultura del Agua </t>
  </si>
  <si>
    <t>Convenio interadministrativo</t>
  </si>
  <si>
    <t>Implementación del Plan de Gestión Social y Programa Cultura del Agua</t>
  </si>
  <si>
    <t>Comunidad capacitada en temas de cuidado del agua</t>
  </si>
  <si>
    <t>Comunidad capacitada en un 100%</t>
  </si>
  <si>
    <t>Programa cultura del agua implementado</t>
  </si>
  <si>
    <t xml:space="preserve">Promoción y fortalecimiento gestión empresarial para el  aseguramiento de la prestación de los servicios </t>
  </si>
  <si>
    <t>Empresas de servicios públicos fortalecidas empresarialmente</t>
  </si>
  <si>
    <t>100% Empresas de servicios públicos fortalecidas empresarialmente</t>
  </si>
  <si>
    <t>Construcción de sistemas y obras de acueducto, alcantarillado de tratamiento de agua potable y residual, y obras complementarias</t>
  </si>
  <si>
    <t>Licitación Pública</t>
  </si>
  <si>
    <t>SGP DPTO, NACIÓN, MUNICIPIOS</t>
  </si>
  <si>
    <t>Obras de infraestructura de agua potable y saneamiento</t>
  </si>
  <si>
    <t>100% de los proyectos aprobados por el Comité Directivo del PAP-PDA contratados</t>
  </si>
  <si>
    <t>Mejoramiento en la cobertura de suministro de agua potable</t>
  </si>
  <si>
    <t>Construcción de sistemas y obras de acueducto, alcantarillado de tratamiento de agua potable y residual, y obras complementarias con vigencias futuras ordinarias 2017 y 2018</t>
  </si>
  <si>
    <t>SI</t>
  </si>
  <si>
    <t>APROBADAS</t>
  </si>
  <si>
    <t>Levantamientos topográficos, avalúos, gestión predial y compra de predios</t>
  </si>
  <si>
    <t>Concurso de Méritos</t>
  </si>
  <si>
    <t>Adquirir la totalidad de predios requeridos para la ejecución de los proyectos</t>
  </si>
  <si>
    <t>Predios disponibles para las obras de inversión en agua potable y saneamiento</t>
  </si>
  <si>
    <t>Apoyo al cumplimiento y seguimiento de minimos ambientales - Permisos ambientales, PSMV, PAUEA, Concesiones, Vertimientos, Mapas de riesgo, etc.</t>
  </si>
  <si>
    <t>Permisos ambientales, PSMV, PAUEA, Concesiones, Vertimientos, Mapas de riesgo, etc.</t>
  </si>
  <si>
    <t>PSMV, PAUEA, Concesiones, Vertimientos, Mapas de riesgo</t>
  </si>
  <si>
    <t>Apoyo 100% a los Municipios en el cumplimiento de la normatividad vigente</t>
  </si>
  <si>
    <t>Municipios del Departamento que cumplen con la normatividad vigente en materia ambiental</t>
  </si>
  <si>
    <t>Optimización PMIRS (Infraestructura, Equipos Técnicos) y apoyo a otras infraestructuras de aprovechamiento</t>
  </si>
  <si>
    <t>PMIRS (Infraestructura, Equipos Técnicos) y apoyo a otras infraestructuras de aprovechamiento</t>
  </si>
  <si>
    <t>Municipios apoyados en la optimización de las PMIRS y otras infraestructuras de aprovechamiento</t>
  </si>
  <si>
    <t>Educación ambiental para fomentar el aprovechamiento y el manejo integral de los residuos sólidos.</t>
  </si>
  <si>
    <t>Comunidad capacitada en temas de manejo de residuos sólidos</t>
  </si>
  <si>
    <t>Formulacion, y/o Revisión y/o Ajustes PGIRS Municipios del Valle del Cauca</t>
  </si>
  <si>
    <t>PGIRS formulados, revisados y/o ajustados</t>
  </si>
  <si>
    <t>100% de los PGIRS de los Municipios presentados y aprobados por la autoridad ambiental del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</si>
</sst>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;[Red]\-&quot;$&quot;#,##0"/>
    <numFmt numFmtId="41" formatCode="_-* #,##0_-;\-* #,##0_-;_-* &quot;-&quot;_-;_-@_-"/>
    <numFmt numFmtId="164" formatCode="_(* #,##0.00_);_(* \(#,##0.00\);_(* &quot;-&quot;??_);_(@_)"/>
    <numFmt numFmtId="165" formatCode="_(&quot;$&quot;\ * #,##0_);_(&quot;$&quot;\ * \(#,##0\);_(&quot;$&quot;\ * &quot;-&quot;??_);_(@_)"/>
    <numFmt numFmtId="166" formatCode="[$-C0A]d\-mmm\-yyyy;@"/>
    <numFmt numFmtId="167" formatCode="_-[$$-240A]\ * #,##0_-;\-[$$-240A]\ * #,##0_-;_-[$$-240A]\ * &quot;-&quot;??_-;_-@_-"/>
    <numFmt numFmtId="168" formatCode="[$$-240A]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01">
    <xf numFmtId="0" fontId="0" fillId="0" borderId="0" xfId="0"/>
    <xf numFmtId="0" fontId="2" fillId="0" borderId="0" xfId="0" applyFont="1" applyAlignment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top" wrapText="1"/>
    </xf>
    <xf numFmtId="0" fontId="0" fillId="0" borderId="0" xfId="0" applyFill="1" applyAlignment="1">
      <alignment wrapText="1"/>
    </xf>
    <xf numFmtId="164" fontId="1" fillId="0" borderId="0" xfId="1" applyFont="1" applyFill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vertical="top" wrapText="1"/>
    </xf>
    <xf numFmtId="165" fontId="11" fillId="0" borderId="7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16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165" fontId="13" fillId="0" borderId="7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6" fontId="7" fillId="0" borderId="7" xfId="0" applyNumberFormat="1" applyFont="1" applyFill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165" fontId="15" fillId="0" borderId="19" xfId="0" applyNumberFormat="1" applyFont="1" applyFill="1" applyBorder="1" applyAlignment="1">
      <alignment horizontal="right" vertical="center" wrapText="1"/>
    </xf>
    <xf numFmtId="9" fontId="17" fillId="0" borderId="0" xfId="0" applyNumberFormat="1" applyFont="1" applyAlignment="1">
      <alignment horizontal="center"/>
    </xf>
    <xf numFmtId="0" fontId="18" fillId="3" borderId="20" xfId="3" applyFont="1" applyFill="1" applyBorder="1" applyAlignment="1">
      <alignment horizontal="center" vertical="center" wrapText="1"/>
    </xf>
    <xf numFmtId="0" fontId="18" fillId="3" borderId="21" xfId="3" applyFont="1" applyFill="1" applyBorder="1" applyAlignment="1">
      <alignment horizontal="center" vertical="center" wrapText="1"/>
    </xf>
    <xf numFmtId="164" fontId="18" fillId="3" borderId="21" xfId="1" applyFont="1" applyFill="1" applyBorder="1" applyAlignment="1">
      <alignment horizontal="center" vertical="center" wrapText="1"/>
    </xf>
    <xf numFmtId="0" fontId="18" fillId="3" borderId="22" xfId="3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/>
    </xf>
    <xf numFmtId="0" fontId="20" fillId="4" borderId="24" xfId="0" applyFont="1" applyFill="1" applyBorder="1" applyAlignment="1" applyProtection="1">
      <alignment vertical="center" wrapText="1"/>
      <protection locked="0"/>
    </xf>
    <xf numFmtId="166" fontId="19" fillId="0" borderId="24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167" fontId="7" fillId="0" borderId="24" xfId="0" applyNumberFormat="1" applyFont="1" applyBorder="1" applyAlignment="1">
      <alignment vertical="center"/>
    </xf>
    <xf numFmtId="0" fontId="19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20" fillId="4" borderId="27" xfId="0" applyFont="1" applyFill="1" applyBorder="1" applyAlignment="1" applyProtection="1">
      <alignment horizontal="justify" vertical="center" wrapText="1"/>
      <protection locked="0"/>
    </xf>
    <xf numFmtId="0" fontId="19" fillId="0" borderId="27" xfId="0" applyFont="1" applyBorder="1" applyAlignment="1">
      <alignment horizontal="center" vertical="center" wrapText="1"/>
    </xf>
    <xf numFmtId="167" fontId="7" fillId="0" borderId="27" xfId="0" applyNumberFormat="1" applyFont="1" applyBorder="1" applyAlignment="1">
      <alignment vertical="center"/>
    </xf>
    <xf numFmtId="0" fontId="19" fillId="0" borderId="27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4" borderId="27" xfId="0" applyFont="1" applyFill="1" applyBorder="1" applyAlignment="1" applyProtection="1">
      <alignment horizontal="justify" vertical="center" wrapText="1"/>
      <protection locked="0"/>
    </xf>
    <xf numFmtId="167" fontId="19" fillId="0" borderId="27" xfId="0" applyNumberFormat="1" applyFont="1" applyBorder="1" applyAlignment="1">
      <alignment vertical="center"/>
    </xf>
    <xf numFmtId="166" fontId="19" fillId="0" borderId="27" xfId="0" applyNumberFormat="1" applyFont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/>
    </xf>
    <xf numFmtId="0" fontId="23" fillId="4" borderId="27" xfId="0" applyFont="1" applyFill="1" applyBorder="1" applyAlignment="1" applyProtection="1">
      <alignment horizontal="justify" vertical="center" wrapText="1"/>
      <protection locked="0"/>
    </xf>
    <xf numFmtId="166" fontId="19" fillId="0" borderId="27" xfId="0" applyNumberFormat="1" applyFont="1" applyFill="1" applyBorder="1" applyAlignment="1">
      <alignment horizontal="center" vertical="center" wrapText="1"/>
    </xf>
    <xf numFmtId="1" fontId="24" fillId="0" borderId="6" xfId="0" applyNumberFormat="1" applyFont="1" applyFill="1" applyBorder="1" applyAlignment="1">
      <alignment horizontal="center" vertical="center" wrapText="1"/>
    </xf>
    <xf numFmtId="167" fontId="19" fillId="4" borderId="27" xfId="0" applyNumberFormat="1" applyFont="1" applyFill="1" applyBorder="1" applyAlignment="1">
      <alignment vertical="center"/>
    </xf>
    <xf numFmtId="0" fontId="22" fillId="4" borderId="27" xfId="0" applyFont="1" applyFill="1" applyBorder="1" applyAlignment="1" applyProtection="1">
      <alignment vertical="center" wrapText="1"/>
      <protection locked="0"/>
    </xf>
    <xf numFmtId="166" fontId="19" fillId="0" borderId="24" xfId="0" applyNumberFormat="1" applyFont="1" applyFill="1" applyBorder="1" applyAlignment="1">
      <alignment horizontal="center" vertical="center" wrapText="1"/>
    </xf>
    <xf numFmtId="0" fontId="23" fillId="4" borderId="27" xfId="0" applyFont="1" applyFill="1" applyBorder="1" applyAlignment="1" applyProtection="1">
      <alignment horizontal="center" vertical="center" wrapText="1"/>
      <protection locked="0"/>
    </xf>
    <xf numFmtId="168" fontId="15" fillId="0" borderId="27" xfId="2" applyNumberFormat="1" applyFont="1" applyFill="1" applyBorder="1" applyAlignment="1" applyProtection="1">
      <alignment vertical="center"/>
      <protection locked="0"/>
    </xf>
    <xf numFmtId="0" fontId="21" fillId="0" borderId="28" xfId="0" applyFont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/>
    </xf>
    <xf numFmtId="166" fontId="19" fillId="0" borderId="28" xfId="0" applyNumberFormat="1" applyFont="1" applyFill="1" applyBorder="1" applyAlignment="1">
      <alignment horizontal="center" vertical="center" wrapText="1"/>
    </xf>
    <xf numFmtId="168" fontId="15" fillId="0" borderId="28" xfId="2" applyNumberFormat="1" applyFont="1" applyFill="1" applyBorder="1" applyAlignment="1" applyProtection="1">
      <alignment vertical="center"/>
      <protection locked="0"/>
    </xf>
    <xf numFmtId="0" fontId="19" fillId="0" borderId="28" xfId="0" applyFont="1" applyFill="1" applyBorder="1" applyAlignment="1">
      <alignment horizontal="center" vertical="center" wrapText="1"/>
    </xf>
    <xf numFmtId="167" fontId="19" fillId="0" borderId="28" xfId="0" applyNumberFormat="1" applyFont="1" applyBorder="1" applyAlignment="1">
      <alignment vertical="center"/>
    </xf>
    <xf numFmtId="0" fontId="21" fillId="0" borderId="28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22" fillId="4" borderId="31" xfId="0" applyFont="1" applyFill="1" applyBorder="1" applyAlignment="1" applyProtection="1">
      <alignment vertical="center" wrapText="1"/>
      <protection locked="0"/>
    </xf>
    <xf numFmtId="166" fontId="19" fillId="0" borderId="31" xfId="0" applyNumberFormat="1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167" fontId="19" fillId="0" borderId="31" xfId="0" applyNumberFormat="1" applyFont="1" applyBorder="1" applyAlignment="1">
      <alignment vertical="center"/>
    </xf>
    <xf numFmtId="0" fontId="19" fillId="0" borderId="31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center" vertical="center" wrapText="1"/>
    </xf>
    <xf numFmtId="167" fontId="25" fillId="0" borderId="33" xfId="0" applyNumberFormat="1" applyFont="1" applyBorder="1" applyAlignment="1">
      <alignment vertical="center"/>
    </xf>
    <xf numFmtId="165" fontId="0" fillId="0" borderId="0" xfId="0" applyNumberFormat="1"/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left" vertical="top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/>
    </xf>
  </cellXfs>
  <cellStyles count="4">
    <cellStyle name="Énfasis1" xfId="3" builtinId="29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40821</xdr:colOff>
      <xdr:row>13</xdr:row>
      <xdr:rowOff>206376</xdr:rowOff>
    </xdr:from>
    <xdr:to>
      <xdr:col>8</xdr:col>
      <xdr:colOff>1299483</xdr:colOff>
      <xdr:row>20</xdr:row>
      <xdr:rowOff>208644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196" y="8331201"/>
          <a:ext cx="6297387" cy="2678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_ANUAL_DE_ADQUISICIONES_2018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 2016-2017 Y PROY 2018"/>
      <sheetName val="PERSONAL 2017"/>
      <sheetName val="Plan Adquisiciones 12 meses"/>
      <sheetName val="Hoja1"/>
    </sheetNames>
    <sheetDataSet>
      <sheetData sheetId="0"/>
      <sheetData sheetId="1">
        <row r="2">
          <cell r="E2">
            <v>0</v>
          </cell>
        </row>
        <row r="10">
          <cell r="D10">
            <v>5890000</v>
          </cell>
        </row>
        <row r="12">
          <cell r="D12">
            <v>5150000</v>
          </cell>
        </row>
        <row r="40">
          <cell r="E40">
            <v>1592246400</v>
          </cell>
        </row>
        <row r="47">
          <cell r="K47">
            <v>2250860640</v>
          </cell>
        </row>
        <row r="48">
          <cell r="B48">
            <v>234000000</v>
          </cell>
        </row>
        <row r="49">
          <cell r="B49">
            <v>198840000</v>
          </cell>
        </row>
        <row r="50">
          <cell r="B50">
            <v>173040000</v>
          </cell>
        </row>
        <row r="51">
          <cell r="B51">
            <v>282720000</v>
          </cell>
        </row>
        <row r="52">
          <cell r="B52">
            <v>247200000</v>
          </cell>
        </row>
        <row r="53">
          <cell r="B53">
            <v>218640000</v>
          </cell>
        </row>
        <row r="54">
          <cell r="B54">
            <v>33360000</v>
          </cell>
        </row>
        <row r="55">
          <cell r="B55">
            <v>23780640</v>
          </cell>
        </row>
        <row r="56">
          <cell r="B56">
            <v>95122560</v>
          </cell>
        </row>
        <row r="57">
          <cell r="B57">
            <v>142683840</v>
          </cell>
        </row>
        <row r="58">
          <cell r="B58">
            <v>730080000</v>
          </cell>
        </row>
        <row r="59">
          <cell r="B59">
            <v>610800000</v>
          </cell>
        </row>
        <row r="60">
          <cell r="B60">
            <v>123600000</v>
          </cell>
        </row>
        <row r="61">
          <cell r="B61">
            <v>123600000</v>
          </cell>
        </row>
        <row r="62">
          <cell r="B62">
            <v>310080000</v>
          </cell>
        </row>
        <row r="63">
          <cell r="B63">
            <v>85440000</v>
          </cell>
        </row>
        <row r="64">
          <cell r="B64">
            <v>98880000</v>
          </cell>
        </row>
        <row r="65">
          <cell r="B65">
            <v>61800000</v>
          </cell>
        </row>
        <row r="66">
          <cell r="B66">
            <v>49440000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2:IK78"/>
  <sheetViews>
    <sheetView showGridLines="0" tabSelected="1" zoomScale="70" zoomScaleNormal="70" workbookViewId="0">
      <selection activeCell="I27" sqref="I27"/>
    </sheetView>
  </sheetViews>
  <sheetFormatPr baseColWidth="10" defaultRowHeight="15" x14ac:dyDescent="0.25"/>
  <cols>
    <col min="1" max="1" width="2.140625" customWidth="1"/>
    <col min="2" max="2" width="20.85546875" customWidth="1"/>
    <col min="3" max="3" width="61.42578125" customWidth="1"/>
    <col min="4" max="4" width="23.42578125" customWidth="1"/>
    <col min="5" max="5" width="19" customWidth="1"/>
    <col min="6" max="6" width="20.42578125" customWidth="1"/>
    <col min="7" max="7" width="16.5703125" customWidth="1"/>
    <col min="8" max="8" width="19.5703125" customWidth="1"/>
    <col min="9" max="9" width="21.7109375" customWidth="1"/>
    <col min="10" max="10" width="15.140625" customWidth="1"/>
    <col min="11" max="11" width="17.28515625" customWidth="1"/>
    <col min="12" max="12" width="20.140625" customWidth="1"/>
    <col min="13" max="13" width="26.28515625" customWidth="1"/>
    <col min="14" max="14" width="26.42578125" customWidth="1"/>
    <col min="15" max="15" width="31.140625" customWidth="1"/>
    <col min="16" max="16" width="28.7109375" customWidth="1"/>
  </cols>
  <sheetData>
    <row r="2" spans="2:245" ht="15" customHeight="1" x14ac:dyDescent="0.25">
      <c r="B2" s="1" t="s">
        <v>0</v>
      </c>
      <c r="C2" s="1"/>
      <c r="D2" s="2"/>
      <c r="E2" s="2"/>
      <c r="G2" s="2"/>
      <c r="H2" s="2"/>
      <c r="I2" s="2"/>
      <c r="J2" s="2"/>
      <c r="K2" s="3"/>
      <c r="L2" s="3"/>
      <c r="M2" s="86"/>
      <c r="N2" s="86"/>
      <c r="O2" s="86"/>
      <c r="P2" s="8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</row>
    <row r="3" spans="2:245" x14ac:dyDescent="0.25">
      <c r="B3" s="1"/>
      <c r="C3" s="1"/>
      <c r="D3" s="2"/>
      <c r="E3" s="2"/>
      <c r="G3" s="2"/>
      <c r="H3" s="2"/>
      <c r="I3" s="2"/>
      <c r="J3" s="2"/>
      <c r="K3" s="3"/>
      <c r="L3" s="3"/>
      <c r="M3" s="86"/>
      <c r="N3" s="86"/>
      <c r="O3" s="86"/>
      <c r="P3" s="86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2:245" ht="15.75" customHeight="1" thickBot="1" x14ac:dyDescent="0.3">
      <c r="B4" s="4" t="s">
        <v>1</v>
      </c>
      <c r="C4" s="1"/>
      <c r="D4" s="2"/>
      <c r="E4" s="2"/>
      <c r="G4" s="2"/>
      <c r="H4" s="2"/>
      <c r="I4" s="2"/>
      <c r="J4" s="2"/>
      <c r="K4" s="3"/>
      <c r="L4" s="3"/>
      <c r="M4" s="87"/>
      <c r="N4" s="87"/>
      <c r="O4" s="87"/>
      <c r="P4" s="87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</row>
    <row r="5" spans="2:245" ht="15" customHeight="1" x14ac:dyDescent="0.25">
      <c r="B5" s="5" t="s">
        <v>2</v>
      </c>
      <c r="C5" s="6" t="s">
        <v>3</v>
      </c>
      <c r="D5" s="2"/>
      <c r="E5" s="88" t="s">
        <v>4</v>
      </c>
      <c r="F5" s="89"/>
      <c r="G5" s="89"/>
      <c r="H5" s="89"/>
      <c r="I5" s="89"/>
      <c r="J5" s="89"/>
      <c r="K5" s="90"/>
      <c r="M5" s="87"/>
      <c r="N5" s="87"/>
      <c r="O5" s="87"/>
      <c r="P5" s="87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</row>
    <row r="6" spans="2:245" ht="30" customHeight="1" x14ac:dyDescent="0.25">
      <c r="B6" s="7" t="s">
        <v>5</v>
      </c>
      <c r="C6" s="8" t="s">
        <v>6</v>
      </c>
      <c r="D6" s="2"/>
      <c r="E6" s="91"/>
      <c r="F6" s="92"/>
      <c r="G6" s="92"/>
      <c r="H6" s="92"/>
      <c r="I6" s="92"/>
      <c r="J6" s="92"/>
      <c r="K6" s="93"/>
      <c r="M6" s="87"/>
      <c r="N6" s="87"/>
      <c r="O6" s="87"/>
      <c r="P6" s="8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</row>
    <row r="7" spans="2:245" x14ac:dyDescent="0.25">
      <c r="B7" s="7" t="s">
        <v>7</v>
      </c>
      <c r="C7" s="9" t="s">
        <v>8</v>
      </c>
      <c r="D7" s="2"/>
      <c r="E7" s="91"/>
      <c r="F7" s="92"/>
      <c r="G7" s="92"/>
      <c r="H7" s="92"/>
      <c r="I7" s="92"/>
      <c r="J7" s="92"/>
      <c r="K7" s="93"/>
      <c r="M7" s="87"/>
      <c r="N7" s="87"/>
      <c r="O7" s="87"/>
      <c r="P7" s="8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</row>
    <row r="8" spans="2:245" x14ac:dyDescent="0.25">
      <c r="B8" s="7" t="s">
        <v>9</v>
      </c>
      <c r="C8" s="10" t="s">
        <v>10</v>
      </c>
      <c r="D8" s="2"/>
      <c r="E8" s="91"/>
      <c r="F8" s="92"/>
      <c r="G8" s="92"/>
      <c r="H8" s="92"/>
      <c r="I8" s="92"/>
      <c r="J8" s="92"/>
      <c r="K8" s="93"/>
      <c r="M8" s="87"/>
      <c r="N8" s="87"/>
      <c r="O8" s="87"/>
      <c r="P8" s="8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</row>
    <row r="9" spans="2:245" ht="154.5" customHeight="1" x14ac:dyDescent="0.25">
      <c r="B9" s="11" t="s">
        <v>11</v>
      </c>
      <c r="C9" s="12" t="s">
        <v>12</v>
      </c>
      <c r="D9" s="2"/>
      <c r="E9" s="94"/>
      <c r="F9" s="95"/>
      <c r="G9" s="95"/>
      <c r="H9" s="95"/>
      <c r="I9" s="95"/>
      <c r="J9" s="95"/>
      <c r="K9" s="96"/>
      <c r="M9" s="87"/>
      <c r="N9" s="87"/>
      <c r="O9" s="87"/>
      <c r="P9" s="8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</row>
    <row r="10" spans="2:245" ht="141" customHeight="1" x14ac:dyDescent="0.25">
      <c r="B10" s="11" t="s">
        <v>13</v>
      </c>
      <c r="C10" s="12" t="s">
        <v>14</v>
      </c>
      <c r="D10" s="2"/>
      <c r="E10" s="2"/>
      <c r="G10" s="2"/>
      <c r="H10" s="13"/>
      <c r="I10" s="13"/>
      <c r="J10" s="13"/>
      <c r="K10" s="14"/>
      <c r="L10" s="14"/>
      <c r="M10" s="15"/>
      <c r="N10" s="15"/>
      <c r="O10" s="15"/>
      <c r="P10" s="1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2:245" ht="114.75" customHeight="1" x14ac:dyDescent="0.25">
      <c r="B11" s="11" t="s">
        <v>15</v>
      </c>
      <c r="C11" s="12" t="s">
        <v>16</v>
      </c>
      <c r="D11" s="2"/>
      <c r="E11" s="97" t="s">
        <v>17</v>
      </c>
      <c r="F11" s="98"/>
      <c r="G11" s="98"/>
      <c r="H11" s="98"/>
      <c r="I11" s="98"/>
      <c r="J11" s="98"/>
      <c r="K11" s="99"/>
      <c r="M11" s="15"/>
      <c r="N11" s="15"/>
      <c r="O11" s="15"/>
      <c r="P11" s="1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</row>
    <row r="12" spans="2:245" ht="60" customHeight="1" x14ac:dyDescent="0.25">
      <c r="B12" s="11" t="s">
        <v>18</v>
      </c>
      <c r="C12" s="16" t="s">
        <v>19</v>
      </c>
      <c r="D12" s="2"/>
      <c r="E12" s="17"/>
      <c r="F12" s="17"/>
      <c r="G12" s="17"/>
      <c r="H12" s="17"/>
      <c r="I12" s="17"/>
      <c r="J12" s="17"/>
      <c r="K12" s="17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</row>
    <row r="13" spans="2:245" ht="33.75" customHeight="1" x14ac:dyDescent="0.25">
      <c r="B13" s="11" t="s">
        <v>20</v>
      </c>
      <c r="C13" s="18">
        <f>+'[1]PERSONAL 2017'!E40</f>
        <v>1592246400</v>
      </c>
      <c r="D13" s="2"/>
      <c r="E13" s="19"/>
      <c r="F13" s="19"/>
      <c r="G13" s="19"/>
      <c r="H13" s="19"/>
      <c r="I13" s="19"/>
      <c r="J13" s="19"/>
      <c r="K13" s="1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</row>
    <row r="14" spans="2:245" ht="33.75" customHeight="1" x14ac:dyDescent="0.25">
      <c r="B14" s="11" t="s">
        <v>21</v>
      </c>
      <c r="C14" s="18">
        <f>+SUM(H45:H65)</f>
        <v>1124772050.8</v>
      </c>
      <c r="D14" s="2"/>
      <c r="E14" s="19"/>
      <c r="F14" s="19"/>
      <c r="G14" s="19"/>
      <c r="H14" s="19"/>
      <c r="I14" s="19"/>
      <c r="J14" s="19"/>
      <c r="K14" s="1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</row>
    <row r="15" spans="2:245" ht="24.75" customHeight="1" x14ac:dyDescent="0.25">
      <c r="B15" s="20" t="s">
        <v>22</v>
      </c>
      <c r="C15" s="18">
        <f>SUM(C13:C14)</f>
        <v>2717018450.8000002</v>
      </c>
      <c r="D15" s="2"/>
      <c r="E15" s="19"/>
      <c r="F15" s="19"/>
      <c r="G15" s="19"/>
      <c r="H15" s="19"/>
      <c r="I15" s="19"/>
      <c r="J15" s="19"/>
      <c r="K15" s="1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</row>
    <row r="16" spans="2:245" ht="36" customHeight="1" x14ac:dyDescent="0.25">
      <c r="B16" s="11" t="s">
        <v>23</v>
      </c>
      <c r="C16" s="18">
        <f>+'[1]PERSONAL 2017'!K47</f>
        <v>2250860640</v>
      </c>
      <c r="D16" s="2"/>
      <c r="E16" s="19"/>
      <c r="F16" s="19"/>
      <c r="G16" s="19"/>
      <c r="H16" s="19"/>
      <c r="I16" s="19"/>
      <c r="J16" s="19"/>
      <c r="K16" s="1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</row>
    <row r="17" spans="2:245" ht="26.25" customHeight="1" x14ac:dyDescent="0.25">
      <c r="B17" s="11" t="s">
        <v>24</v>
      </c>
      <c r="C17" s="18">
        <f>+SUM(H66:H74)</f>
        <v>26259200000</v>
      </c>
      <c r="D17" s="2"/>
      <c r="E17" s="19"/>
      <c r="F17" s="19"/>
      <c r="G17" s="19"/>
      <c r="H17" s="19"/>
      <c r="I17" s="19"/>
      <c r="J17" s="19"/>
      <c r="K17" s="1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</row>
    <row r="18" spans="2:245" ht="26.25" customHeight="1" x14ac:dyDescent="0.25">
      <c r="B18" s="20" t="s">
        <v>25</v>
      </c>
      <c r="C18" s="18">
        <f>SUM(C16:C17)</f>
        <v>28510060640</v>
      </c>
      <c r="D18" s="2"/>
      <c r="E18" s="19"/>
      <c r="F18" s="19"/>
      <c r="G18" s="19"/>
      <c r="H18" s="19"/>
      <c r="I18" s="19"/>
      <c r="J18" s="19"/>
      <c r="K18" s="1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</row>
    <row r="19" spans="2:245" ht="34.5" customHeight="1" x14ac:dyDescent="0.25">
      <c r="B19" s="21" t="s">
        <v>26</v>
      </c>
      <c r="C19" s="22">
        <f>+C18+C15</f>
        <v>31227079090.799999</v>
      </c>
      <c r="D19" s="2"/>
      <c r="E19" s="19"/>
      <c r="F19" s="19"/>
      <c r="G19" s="19"/>
      <c r="H19" s="19"/>
      <c r="I19" s="19"/>
      <c r="J19" s="19"/>
      <c r="K19" s="19"/>
      <c r="L19" s="23"/>
      <c r="M19" s="2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</row>
    <row r="20" spans="2:245" ht="29.25" customHeight="1" x14ac:dyDescent="0.25">
      <c r="B20" s="24" t="s">
        <v>27</v>
      </c>
      <c r="C20" s="25">
        <v>218747760</v>
      </c>
      <c r="D20" s="2"/>
      <c r="E20" s="19"/>
      <c r="F20" s="19"/>
      <c r="G20" s="19"/>
      <c r="H20" s="19"/>
      <c r="I20" s="19"/>
      <c r="J20" s="19"/>
      <c r="K20" s="1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</row>
    <row r="21" spans="2:245" ht="28.5" customHeight="1" x14ac:dyDescent="0.25">
      <c r="B21" s="24" t="s">
        <v>28</v>
      </c>
      <c r="C21" s="25">
        <v>21874776</v>
      </c>
      <c r="D21" s="2"/>
      <c r="E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</row>
    <row r="22" spans="2:245" ht="30.75" customHeight="1" thickBot="1" x14ac:dyDescent="0.3">
      <c r="B22" s="26" t="s">
        <v>29</v>
      </c>
      <c r="C22" s="27" t="s">
        <v>30</v>
      </c>
      <c r="D22" s="2"/>
      <c r="E22" s="2"/>
      <c r="M22" s="3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</row>
    <row r="23" spans="2:245" ht="15.75" x14ac:dyDescent="0.25">
      <c r="C23" t="s">
        <v>31</v>
      </c>
      <c r="D23" s="2"/>
      <c r="G23" s="100"/>
      <c r="H23" s="100"/>
      <c r="I23" s="100"/>
    </row>
    <row r="24" spans="2:245" ht="21.75" thickBot="1" x14ac:dyDescent="0.4">
      <c r="B24" s="1" t="s">
        <v>32</v>
      </c>
      <c r="H24" s="28"/>
    </row>
    <row r="25" spans="2:245" ht="60.75" customHeight="1" thickBot="1" x14ac:dyDescent="0.3">
      <c r="B25" s="29" t="s">
        <v>33</v>
      </c>
      <c r="C25" s="30" t="s">
        <v>34</v>
      </c>
      <c r="D25" s="30" t="s">
        <v>35</v>
      </c>
      <c r="E25" s="30" t="s">
        <v>36</v>
      </c>
      <c r="F25" s="30" t="s">
        <v>37</v>
      </c>
      <c r="G25" s="30" t="s">
        <v>38</v>
      </c>
      <c r="H25" s="31" t="s">
        <v>39</v>
      </c>
      <c r="I25" s="31" t="s">
        <v>40</v>
      </c>
      <c r="J25" s="30" t="s">
        <v>41</v>
      </c>
      <c r="K25" s="30" t="s">
        <v>42</v>
      </c>
      <c r="L25" s="30" t="s">
        <v>43</v>
      </c>
      <c r="M25" s="30" t="s">
        <v>44</v>
      </c>
      <c r="N25" s="30" t="s">
        <v>45</v>
      </c>
      <c r="O25" s="30" t="s">
        <v>46</v>
      </c>
      <c r="P25" s="32" t="s">
        <v>47</v>
      </c>
    </row>
    <row r="26" spans="2:245" ht="63.75" customHeight="1" x14ac:dyDescent="0.25">
      <c r="B26" s="33">
        <v>80101504</v>
      </c>
      <c r="C26" s="34" t="s">
        <v>48</v>
      </c>
      <c r="D26" s="35">
        <v>43102</v>
      </c>
      <c r="E26" s="35">
        <v>43126</v>
      </c>
      <c r="F26" s="36" t="s">
        <v>49</v>
      </c>
      <c r="G26" s="36" t="s">
        <v>50</v>
      </c>
      <c r="H26" s="37">
        <f>+'[1]PERSONAL 2017'!B48</f>
        <v>234000000</v>
      </c>
      <c r="I26" s="37">
        <f>+H26</f>
        <v>234000000</v>
      </c>
      <c r="J26" s="38" t="s">
        <v>51</v>
      </c>
      <c r="K26" s="38" t="s">
        <v>52</v>
      </c>
      <c r="L26" s="39" t="s">
        <v>53</v>
      </c>
      <c r="M26" s="40" t="s">
        <v>54</v>
      </c>
      <c r="N26" s="41" t="s">
        <v>55</v>
      </c>
      <c r="O26" s="41" t="s">
        <v>56</v>
      </c>
      <c r="P26" s="42" t="s">
        <v>57</v>
      </c>
    </row>
    <row r="27" spans="2:245" ht="64.5" customHeight="1" x14ac:dyDescent="0.25">
      <c r="B27" s="43">
        <v>80101505</v>
      </c>
      <c r="C27" s="44" t="s">
        <v>58</v>
      </c>
      <c r="D27" s="35">
        <v>43102</v>
      </c>
      <c r="E27" s="35">
        <v>43126</v>
      </c>
      <c r="F27" s="45" t="s">
        <v>49</v>
      </c>
      <c r="G27" s="45" t="s">
        <v>50</v>
      </c>
      <c r="H27" s="46">
        <f>+'[1]PERSONAL 2017'!B49</f>
        <v>198840000</v>
      </c>
      <c r="I27" s="46">
        <f t="shared" ref="I27:I71" si="0">+H27</f>
        <v>198840000</v>
      </c>
      <c r="J27" s="47" t="s">
        <v>51</v>
      </c>
      <c r="K27" s="47" t="s">
        <v>52</v>
      </c>
      <c r="L27" s="48" t="s">
        <v>53</v>
      </c>
      <c r="M27" s="40" t="s">
        <v>59</v>
      </c>
      <c r="N27" s="41" t="s">
        <v>60</v>
      </c>
      <c r="O27" s="41" t="s">
        <v>61</v>
      </c>
      <c r="P27" s="42" t="s">
        <v>57</v>
      </c>
    </row>
    <row r="28" spans="2:245" ht="61.5" customHeight="1" x14ac:dyDescent="0.25">
      <c r="B28" s="43">
        <v>80101505</v>
      </c>
      <c r="C28" s="44" t="s">
        <v>62</v>
      </c>
      <c r="D28" s="35">
        <v>43102</v>
      </c>
      <c r="E28" s="35">
        <v>43126</v>
      </c>
      <c r="F28" s="45" t="s">
        <v>49</v>
      </c>
      <c r="G28" s="45" t="s">
        <v>50</v>
      </c>
      <c r="H28" s="46">
        <f>+'[1]PERSONAL 2017'!B50</f>
        <v>173040000</v>
      </c>
      <c r="I28" s="46">
        <f t="shared" si="0"/>
        <v>173040000</v>
      </c>
      <c r="J28" s="47" t="s">
        <v>51</v>
      </c>
      <c r="K28" s="47" t="s">
        <v>52</v>
      </c>
      <c r="L28" s="39" t="s">
        <v>53</v>
      </c>
      <c r="M28" s="40" t="s">
        <v>63</v>
      </c>
      <c r="N28" s="41" t="s">
        <v>64</v>
      </c>
      <c r="O28" s="41" t="s">
        <v>65</v>
      </c>
      <c r="P28" s="42" t="s">
        <v>57</v>
      </c>
    </row>
    <row r="29" spans="2:245" ht="100.5" customHeight="1" x14ac:dyDescent="0.25">
      <c r="B29" s="43">
        <v>80101505</v>
      </c>
      <c r="C29" s="44" t="s">
        <v>66</v>
      </c>
      <c r="D29" s="35">
        <v>43102</v>
      </c>
      <c r="E29" s="35">
        <v>43126</v>
      </c>
      <c r="F29" s="45" t="s">
        <v>49</v>
      </c>
      <c r="G29" s="45" t="s">
        <v>50</v>
      </c>
      <c r="H29" s="46">
        <f>+'[1]PERSONAL 2017'!B51</f>
        <v>282720000</v>
      </c>
      <c r="I29" s="46">
        <f t="shared" si="0"/>
        <v>282720000</v>
      </c>
      <c r="J29" s="47" t="s">
        <v>51</v>
      </c>
      <c r="K29" s="47" t="s">
        <v>52</v>
      </c>
      <c r="L29" s="48" t="s">
        <v>53</v>
      </c>
      <c r="M29" s="40" t="s">
        <v>67</v>
      </c>
      <c r="N29" s="41" t="s">
        <v>68</v>
      </c>
      <c r="O29" s="41" t="s">
        <v>69</v>
      </c>
      <c r="P29" s="42" t="s">
        <v>57</v>
      </c>
    </row>
    <row r="30" spans="2:245" ht="83.25" customHeight="1" x14ac:dyDescent="0.25">
      <c r="B30" s="43">
        <v>80101505</v>
      </c>
      <c r="C30" s="44" t="s">
        <v>70</v>
      </c>
      <c r="D30" s="35">
        <v>43102</v>
      </c>
      <c r="E30" s="35">
        <v>43126</v>
      </c>
      <c r="F30" s="45" t="s">
        <v>49</v>
      </c>
      <c r="G30" s="45" t="s">
        <v>50</v>
      </c>
      <c r="H30" s="46">
        <f>+'[1]PERSONAL 2017'!B52</f>
        <v>247200000</v>
      </c>
      <c r="I30" s="46">
        <f t="shared" si="0"/>
        <v>247200000</v>
      </c>
      <c r="J30" s="47" t="s">
        <v>51</v>
      </c>
      <c r="K30" s="47" t="s">
        <v>52</v>
      </c>
      <c r="L30" s="48" t="s">
        <v>53</v>
      </c>
      <c r="M30" s="40" t="s">
        <v>67</v>
      </c>
      <c r="N30" s="41" t="s">
        <v>68</v>
      </c>
      <c r="O30" s="41" t="s">
        <v>71</v>
      </c>
      <c r="P30" s="42" t="s">
        <v>57</v>
      </c>
    </row>
    <row r="31" spans="2:245" ht="105.75" customHeight="1" x14ac:dyDescent="0.25">
      <c r="B31" s="43">
        <v>80101505</v>
      </c>
      <c r="C31" s="44" t="s">
        <v>72</v>
      </c>
      <c r="D31" s="35">
        <v>43102</v>
      </c>
      <c r="E31" s="35">
        <v>43126</v>
      </c>
      <c r="F31" s="45" t="s">
        <v>49</v>
      </c>
      <c r="G31" s="45" t="s">
        <v>50</v>
      </c>
      <c r="H31" s="46">
        <f>+'[1]PERSONAL 2017'!B53</f>
        <v>218640000</v>
      </c>
      <c r="I31" s="46">
        <f t="shared" si="0"/>
        <v>218640000</v>
      </c>
      <c r="J31" s="47" t="s">
        <v>51</v>
      </c>
      <c r="K31" s="47" t="s">
        <v>52</v>
      </c>
      <c r="L31" s="48" t="s">
        <v>53</v>
      </c>
      <c r="M31" s="40" t="s">
        <v>67</v>
      </c>
      <c r="N31" s="41" t="s">
        <v>68</v>
      </c>
      <c r="O31" s="41" t="s">
        <v>69</v>
      </c>
      <c r="P31" s="42" t="s">
        <v>57</v>
      </c>
    </row>
    <row r="32" spans="2:245" ht="69" customHeight="1" x14ac:dyDescent="0.25">
      <c r="B32" s="43">
        <v>80101505</v>
      </c>
      <c r="C32" s="44" t="s">
        <v>73</v>
      </c>
      <c r="D32" s="35">
        <v>43102</v>
      </c>
      <c r="E32" s="35">
        <v>43126</v>
      </c>
      <c r="F32" s="45" t="s">
        <v>49</v>
      </c>
      <c r="G32" s="45" t="s">
        <v>50</v>
      </c>
      <c r="H32" s="46">
        <f>+'[1]PERSONAL 2017'!B54</f>
        <v>33360000</v>
      </c>
      <c r="I32" s="46">
        <f t="shared" si="0"/>
        <v>33360000</v>
      </c>
      <c r="J32" s="47" t="s">
        <v>51</v>
      </c>
      <c r="K32" s="47" t="s">
        <v>52</v>
      </c>
      <c r="L32" s="48" t="s">
        <v>53</v>
      </c>
      <c r="M32" s="40" t="s">
        <v>74</v>
      </c>
      <c r="N32" s="41" t="s">
        <v>75</v>
      </c>
      <c r="O32" s="41" t="s">
        <v>76</v>
      </c>
      <c r="P32" s="42" t="s">
        <v>77</v>
      </c>
    </row>
    <row r="33" spans="2:16" ht="69" customHeight="1" x14ac:dyDescent="0.25">
      <c r="B33" s="43">
        <v>80101505</v>
      </c>
      <c r="C33" s="44" t="s">
        <v>78</v>
      </c>
      <c r="D33" s="35">
        <v>43102</v>
      </c>
      <c r="E33" s="35">
        <v>43126</v>
      </c>
      <c r="F33" s="45" t="s">
        <v>49</v>
      </c>
      <c r="G33" s="45" t="s">
        <v>50</v>
      </c>
      <c r="H33" s="46">
        <f>+'[1]PERSONAL 2017'!B55</f>
        <v>23780640</v>
      </c>
      <c r="I33" s="46">
        <f t="shared" si="0"/>
        <v>23780640</v>
      </c>
      <c r="J33" s="47" t="s">
        <v>51</v>
      </c>
      <c r="K33" s="47" t="s">
        <v>52</v>
      </c>
      <c r="L33" s="48" t="s">
        <v>53</v>
      </c>
      <c r="M33" s="40" t="s">
        <v>79</v>
      </c>
      <c r="N33" s="41" t="s">
        <v>75</v>
      </c>
      <c r="O33" s="41" t="s">
        <v>76</v>
      </c>
      <c r="P33" s="42" t="s">
        <v>77</v>
      </c>
    </row>
    <row r="34" spans="2:16" ht="73.5" customHeight="1" x14ac:dyDescent="0.25">
      <c r="B34" s="43">
        <v>80101505</v>
      </c>
      <c r="C34" s="44" t="s">
        <v>80</v>
      </c>
      <c r="D34" s="35">
        <v>43102</v>
      </c>
      <c r="E34" s="35">
        <v>43126</v>
      </c>
      <c r="F34" s="45" t="s">
        <v>49</v>
      </c>
      <c r="G34" s="45" t="s">
        <v>81</v>
      </c>
      <c r="H34" s="46">
        <f>+'[1]PERSONAL 2017'!B56</f>
        <v>95122560</v>
      </c>
      <c r="I34" s="46">
        <f t="shared" si="0"/>
        <v>95122560</v>
      </c>
      <c r="J34" s="47" t="s">
        <v>51</v>
      </c>
      <c r="K34" s="47" t="s">
        <v>52</v>
      </c>
      <c r="L34" s="48" t="s">
        <v>53</v>
      </c>
      <c r="M34" s="40" t="s">
        <v>82</v>
      </c>
      <c r="N34" s="41" t="s">
        <v>68</v>
      </c>
      <c r="O34" s="41" t="s">
        <v>83</v>
      </c>
      <c r="P34" s="42" t="s">
        <v>57</v>
      </c>
    </row>
    <row r="35" spans="2:16" ht="59.25" customHeight="1" x14ac:dyDescent="0.25">
      <c r="B35" s="43">
        <v>80101505</v>
      </c>
      <c r="C35" s="44" t="s">
        <v>84</v>
      </c>
      <c r="D35" s="35">
        <v>43102</v>
      </c>
      <c r="E35" s="35">
        <v>43126</v>
      </c>
      <c r="F35" s="45" t="s">
        <v>49</v>
      </c>
      <c r="G35" s="45" t="s">
        <v>50</v>
      </c>
      <c r="H35" s="46">
        <f>+'[1]PERSONAL 2017'!B57</f>
        <v>142683840</v>
      </c>
      <c r="I35" s="46">
        <f t="shared" si="0"/>
        <v>142683840</v>
      </c>
      <c r="J35" s="47" t="s">
        <v>51</v>
      </c>
      <c r="K35" s="47" t="s">
        <v>52</v>
      </c>
      <c r="L35" s="48" t="s">
        <v>53</v>
      </c>
      <c r="M35" s="40" t="s">
        <v>82</v>
      </c>
      <c r="N35" s="41" t="s">
        <v>68</v>
      </c>
      <c r="O35" s="41" t="s">
        <v>85</v>
      </c>
      <c r="P35" s="42" t="s">
        <v>57</v>
      </c>
    </row>
    <row r="36" spans="2:16" ht="90" customHeight="1" x14ac:dyDescent="0.25">
      <c r="B36" s="43">
        <v>80101505</v>
      </c>
      <c r="C36" s="44" t="s">
        <v>86</v>
      </c>
      <c r="D36" s="35">
        <v>43102</v>
      </c>
      <c r="E36" s="35">
        <v>43126</v>
      </c>
      <c r="F36" s="45" t="s">
        <v>49</v>
      </c>
      <c r="G36" s="49" t="s">
        <v>87</v>
      </c>
      <c r="H36" s="46">
        <f>+'[1]PERSONAL 2017'!B58</f>
        <v>730080000</v>
      </c>
      <c r="I36" s="46">
        <f t="shared" si="0"/>
        <v>730080000</v>
      </c>
      <c r="J36" s="47" t="s">
        <v>51</v>
      </c>
      <c r="K36" s="47" t="s">
        <v>52</v>
      </c>
      <c r="L36" s="48" t="s">
        <v>53</v>
      </c>
      <c r="M36" s="40" t="s">
        <v>88</v>
      </c>
      <c r="N36" s="41" t="s">
        <v>89</v>
      </c>
      <c r="O36" s="41" t="s">
        <v>90</v>
      </c>
      <c r="P36" s="42" t="s">
        <v>91</v>
      </c>
    </row>
    <row r="37" spans="2:16" ht="99.75" customHeight="1" x14ac:dyDescent="0.25">
      <c r="B37" s="43">
        <v>80101505</v>
      </c>
      <c r="C37" s="44" t="s">
        <v>92</v>
      </c>
      <c r="D37" s="35">
        <v>43102</v>
      </c>
      <c r="E37" s="35">
        <v>43126</v>
      </c>
      <c r="F37" s="45" t="s">
        <v>49</v>
      </c>
      <c r="G37" s="49" t="s">
        <v>87</v>
      </c>
      <c r="H37" s="46">
        <f>+'[1]PERSONAL 2017'!B59</f>
        <v>610800000</v>
      </c>
      <c r="I37" s="46">
        <f t="shared" si="0"/>
        <v>610800000</v>
      </c>
      <c r="J37" s="47" t="s">
        <v>51</v>
      </c>
      <c r="K37" s="47" t="s">
        <v>52</v>
      </c>
      <c r="L37" s="48" t="s">
        <v>53</v>
      </c>
      <c r="M37" s="40" t="s">
        <v>93</v>
      </c>
      <c r="N37" s="41" t="s">
        <v>94</v>
      </c>
      <c r="O37" s="41" t="s">
        <v>95</v>
      </c>
      <c r="P37" s="42" t="s">
        <v>96</v>
      </c>
    </row>
    <row r="38" spans="2:16" ht="64.5" customHeight="1" x14ac:dyDescent="0.25">
      <c r="B38" s="43">
        <v>80101505</v>
      </c>
      <c r="C38" s="44" t="s">
        <v>97</v>
      </c>
      <c r="D38" s="35">
        <v>43102</v>
      </c>
      <c r="E38" s="35">
        <v>43126</v>
      </c>
      <c r="F38" s="45" t="s">
        <v>49</v>
      </c>
      <c r="G38" s="49" t="s">
        <v>87</v>
      </c>
      <c r="H38" s="46">
        <f>+'[1]PERSONAL 2017'!B60</f>
        <v>123600000</v>
      </c>
      <c r="I38" s="46">
        <f t="shared" si="0"/>
        <v>123600000</v>
      </c>
      <c r="J38" s="47" t="s">
        <v>51</v>
      </c>
      <c r="K38" s="47" t="s">
        <v>52</v>
      </c>
      <c r="L38" s="48" t="s">
        <v>53</v>
      </c>
      <c r="M38" s="50" t="s">
        <v>98</v>
      </c>
      <c r="N38" s="41" t="s">
        <v>99</v>
      </c>
      <c r="O38" s="41" t="s">
        <v>100</v>
      </c>
      <c r="P38" s="42" t="s">
        <v>101</v>
      </c>
    </row>
    <row r="39" spans="2:16" ht="132" customHeight="1" x14ac:dyDescent="0.25">
      <c r="B39" s="43">
        <v>80101505</v>
      </c>
      <c r="C39" s="44" t="s">
        <v>102</v>
      </c>
      <c r="D39" s="35">
        <v>43102</v>
      </c>
      <c r="E39" s="35">
        <v>43126</v>
      </c>
      <c r="F39" s="45" t="s">
        <v>49</v>
      </c>
      <c r="G39" s="49" t="s">
        <v>87</v>
      </c>
      <c r="H39" s="46">
        <f>+'[1]PERSONAL 2017'!B61</f>
        <v>123600000</v>
      </c>
      <c r="I39" s="46">
        <f t="shared" si="0"/>
        <v>123600000</v>
      </c>
      <c r="J39" s="47" t="s">
        <v>51</v>
      </c>
      <c r="K39" s="47" t="s">
        <v>52</v>
      </c>
      <c r="L39" s="48" t="s">
        <v>53</v>
      </c>
      <c r="M39" s="50" t="s">
        <v>103</v>
      </c>
      <c r="N39" s="41" t="s">
        <v>104</v>
      </c>
      <c r="O39" s="41" t="s">
        <v>105</v>
      </c>
      <c r="P39" s="42" t="s">
        <v>106</v>
      </c>
    </row>
    <row r="40" spans="2:16" ht="74.25" customHeight="1" x14ac:dyDescent="0.25">
      <c r="B40" s="43">
        <v>80101505</v>
      </c>
      <c r="C40" s="44" t="s">
        <v>107</v>
      </c>
      <c r="D40" s="35">
        <v>43102</v>
      </c>
      <c r="E40" s="35">
        <v>43126</v>
      </c>
      <c r="F40" s="45" t="s">
        <v>49</v>
      </c>
      <c r="G40" s="49" t="s">
        <v>87</v>
      </c>
      <c r="H40" s="46">
        <f>+'[1]PERSONAL 2017'!B62</f>
        <v>310080000</v>
      </c>
      <c r="I40" s="46">
        <f t="shared" si="0"/>
        <v>310080000</v>
      </c>
      <c r="J40" s="47" t="s">
        <v>51</v>
      </c>
      <c r="K40" s="47" t="s">
        <v>52</v>
      </c>
      <c r="L40" s="48" t="s">
        <v>53</v>
      </c>
      <c r="M40" s="50" t="s">
        <v>108</v>
      </c>
      <c r="N40" s="41" t="s">
        <v>109</v>
      </c>
      <c r="O40" s="41" t="s">
        <v>110</v>
      </c>
      <c r="P40" s="42" t="s">
        <v>111</v>
      </c>
    </row>
    <row r="41" spans="2:16" ht="119.25" customHeight="1" x14ac:dyDescent="0.25">
      <c r="B41" s="43">
        <v>80101505</v>
      </c>
      <c r="C41" s="44" t="s">
        <v>112</v>
      </c>
      <c r="D41" s="35">
        <v>43102</v>
      </c>
      <c r="E41" s="35">
        <v>43126</v>
      </c>
      <c r="F41" s="45" t="s">
        <v>49</v>
      </c>
      <c r="G41" s="49" t="s">
        <v>87</v>
      </c>
      <c r="H41" s="46">
        <f>+'[1]PERSONAL 2017'!B63</f>
        <v>85440000</v>
      </c>
      <c r="I41" s="46">
        <f t="shared" si="0"/>
        <v>85440000</v>
      </c>
      <c r="J41" s="47" t="s">
        <v>51</v>
      </c>
      <c r="K41" s="47" t="s">
        <v>52</v>
      </c>
      <c r="L41" s="48" t="s">
        <v>53</v>
      </c>
      <c r="M41" s="50" t="s">
        <v>113</v>
      </c>
      <c r="N41" s="41" t="s">
        <v>114</v>
      </c>
      <c r="O41" s="51" t="s">
        <v>115</v>
      </c>
      <c r="P41" s="42" t="s">
        <v>116</v>
      </c>
    </row>
    <row r="42" spans="2:16" ht="78.75" customHeight="1" x14ac:dyDescent="0.25">
      <c r="B42" s="43">
        <v>80101505</v>
      </c>
      <c r="C42" s="44" t="s">
        <v>117</v>
      </c>
      <c r="D42" s="35">
        <v>43102</v>
      </c>
      <c r="E42" s="35">
        <v>43126</v>
      </c>
      <c r="F42" s="45" t="s">
        <v>49</v>
      </c>
      <c r="G42" s="49" t="s">
        <v>87</v>
      </c>
      <c r="H42" s="46">
        <f>+'[1]PERSONAL 2017'!B64</f>
        <v>98880000</v>
      </c>
      <c r="I42" s="46">
        <f t="shared" si="0"/>
        <v>98880000</v>
      </c>
      <c r="J42" s="47" t="s">
        <v>51</v>
      </c>
      <c r="K42" s="47" t="s">
        <v>52</v>
      </c>
      <c r="L42" s="48" t="s">
        <v>53</v>
      </c>
      <c r="M42" s="50" t="s">
        <v>118</v>
      </c>
      <c r="N42" s="41" t="s">
        <v>119</v>
      </c>
      <c r="O42" s="41" t="s">
        <v>120</v>
      </c>
      <c r="P42" s="42" t="s">
        <v>57</v>
      </c>
    </row>
    <row r="43" spans="2:16" ht="74.25" customHeight="1" x14ac:dyDescent="0.25">
      <c r="B43" s="43">
        <v>80101505</v>
      </c>
      <c r="C43" s="44" t="s">
        <v>121</v>
      </c>
      <c r="D43" s="35">
        <v>43102</v>
      </c>
      <c r="E43" s="35">
        <v>43126</v>
      </c>
      <c r="F43" s="45" t="s">
        <v>49</v>
      </c>
      <c r="G43" s="49" t="s">
        <v>87</v>
      </c>
      <c r="H43" s="46">
        <f>+'[1]PERSONAL 2017'!B65</f>
        <v>61800000</v>
      </c>
      <c r="I43" s="46">
        <f t="shared" si="0"/>
        <v>61800000</v>
      </c>
      <c r="J43" s="47" t="s">
        <v>51</v>
      </c>
      <c r="K43" s="47" t="s">
        <v>52</v>
      </c>
      <c r="L43" s="48" t="s">
        <v>53</v>
      </c>
      <c r="M43" s="50" t="s">
        <v>122</v>
      </c>
      <c r="N43" s="41" t="s">
        <v>123</v>
      </c>
      <c r="O43" s="41" t="s">
        <v>124</v>
      </c>
      <c r="P43" s="42" t="s">
        <v>125</v>
      </c>
    </row>
    <row r="44" spans="2:16" ht="111.75" customHeight="1" x14ac:dyDescent="0.25">
      <c r="B44" s="43">
        <v>80101505</v>
      </c>
      <c r="C44" s="44" t="s">
        <v>126</v>
      </c>
      <c r="D44" s="35">
        <v>43102</v>
      </c>
      <c r="E44" s="35">
        <v>43126</v>
      </c>
      <c r="F44" s="45" t="s">
        <v>49</v>
      </c>
      <c r="G44" s="49" t="s">
        <v>87</v>
      </c>
      <c r="H44" s="46">
        <f>+'[1]PERSONAL 2017'!B66</f>
        <v>49440000</v>
      </c>
      <c r="I44" s="46">
        <f t="shared" si="0"/>
        <v>49440000</v>
      </c>
      <c r="J44" s="47" t="s">
        <v>51</v>
      </c>
      <c r="K44" s="47" t="s">
        <v>52</v>
      </c>
      <c r="L44" s="48" t="s">
        <v>53</v>
      </c>
      <c r="M44" s="50" t="s">
        <v>127</v>
      </c>
      <c r="N44" s="41" t="s">
        <v>128</v>
      </c>
      <c r="O44" s="41" t="s">
        <v>129</v>
      </c>
      <c r="P44" s="42" t="s">
        <v>130</v>
      </c>
    </row>
    <row r="45" spans="2:16" ht="77.25" customHeight="1" x14ac:dyDescent="0.25">
      <c r="B45" s="52" t="s">
        <v>131</v>
      </c>
      <c r="C45" s="53" t="s">
        <v>132</v>
      </c>
      <c r="D45" s="35">
        <v>43102</v>
      </c>
      <c r="E45" s="35">
        <v>43126</v>
      </c>
      <c r="F45" s="45" t="s">
        <v>49</v>
      </c>
      <c r="G45" s="45" t="s">
        <v>50</v>
      </c>
      <c r="H45" s="54">
        <f>205137576-(('[1]PERSONAL 2017'!D12*12*(1+'[1]PERSONAL 2017'!E2)+('[1]PERSONAL 2017'!D10*12*(1+'[1]PERSONAL 2017'!E2))))</f>
        <v>72657576</v>
      </c>
      <c r="I45" s="54">
        <f>+H45</f>
        <v>72657576</v>
      </c>
      <c r="J45" s="47" t="s">
        <v>51</v>
      </c>
      <c r="K45" s="47" t="s">
        <v>52</v>
      </c>
      <c r="L45" s="48" t="s">
        <v>53</v>
      </c>
      <c r="M45" s="40" t="s">
        <v>133</v>
      </c>
      <c r="N45" s="41" t="s">
        <v>134</v>
      </c>
      <c r="O45" s="41" t="s">
        <v>135</v>
      </c>
      <c r="P45" s="42" t="s">
        <v>136</v>
      </c>
    </row>
    <row r="46" spans="2:16" ht="93.75" customHeight="1" x14ac:dyDescent="0.25">
      <c r="B46" s="52" t="s">
        <v>137</v>
      </c>
      <c r="C46" s="53" t="s">
        <v>138</v>
      </c>
      <c r="D46" s="55">
        <v>43102</v>
      </c>
      <c r="E46" s="35">
        <v>43126</v>
      </c>
      <c r="F46" s="45" t="s">
        <v>49</v>
      </c>
      <c r="G46" s="45" t="s">
        <v>50</v>
      </c>
      <c r="H46" s="46">
        <v>72679974.799999997</v>
      </c>
      <c r="I46" s="46">
        <f t="shared" si="0"/>
        <v>72679974.799999997</v>
      </c>
      <c r="J46" s="47" t="s">
        <v>51</v>
      </c>
      <c r="K46" s="47" t="s">
        <v>52</v>
      </c>
      <c r="L46" s="48" t="s">
        <v>53</v>
      </c>
      <c r="M46" s="40" t="s">
        <v>139</v>
      </c>
      <c r="N46" s="41" t="s">
        <v>140</v>
      </c>
      <c r="O46" s="41" t="s">
        <v>141</v>
      </c>
      <c r="P46" s="42" t="s">
        <v>142</v>
      </c>
    </row>
    <row r="47" spans="2:16" ht="108" customHeight="1" x14ac:dyDescent="0.25">
      <c r="B47" s="52">
        <v>15101506</v>
      </c>
      <c r="C47" s="53" t="s">
        <v>143</v>
      </c>
      <c r="D47" s="35">
        <v>43102</v>
      </c>
      <c r="E47" s="35">
        <v>43126</v>
      </c>
      <c r="F47" s="45" t="s">
        <v>49</v>
      </c>
      <c r="G47" s="45" t="s">
        <v>50</v>
      </c>
      <c r="H47" s="46">
        <v>55000000</v>
      </c>
      <c r="I47" s="46">
        <f t="shared" si="0"/>
        <v>55000000</v>
      </c>
      <c r="J47" s="47" t="s">
        <v>51</v>
      </c>
      <c r="K47" s="47" t="s">
        <v>52</v>
      </c>
      <c r="L47" s="48" t="s">
        <v>53</v>
      </c>
      <c r="M47" s="40" t="s">
        <v>144</v>
      </c>
      <c r="N47" s="41" t="s">
        <v>145</v>
      </c>
      <c r="O47" s="41" t="s">
        <v>146</v>
      </c>
      <c r="P47" s="42" t="s">
        <v>147</v>
      </c>
    </row>
    <row r="48" spans="2:16" ht="89.25" customHeight="1" x14ac:dyDescent="0.25">
      <c r="B48" s="56" t="s">
        <v>148</v>
      </c>
      <c r="C48" s="53" t="s">
        <v>149</v>
      </c>
      <c r="D48" s="35">
        <v>43102</v>
      </c>
      <c r="E48" s="35">
        <v>43126</v>
      </c>
      <c r="F48" s="45" t="s">
        <v>49</v>
      </c>
      <c r="G48" s="45" t="s">
        <v>50</v>
      </c>
      <c r="H48" s="46">
        <v>50000000</v>
      </c>
      <c r="I48" s="54">
        <f t="shared" si="0"/>
        <v>50000000</v>
      </c>
      <c r="J48" s="47" t="s">
        <v>51</v>
      </c>
      <c r="K48" s="47" t="s">
        <v>52</v>
      </c>
      <c r="L48" s="48" t="s">
        <v>53</v>
      </c>
      <c r="M48" s="40" t="s">
        <v>150</v>
      </c>
      <c r="N48" s="41" t="s">
        <v>151</v>
      </c>
      <c r="O48" s="41" t="s">
        <v>152</v>
      </c>
      <c r="P48" s="42" t="s">
        <v>57</v>
      </c>
    </row>
    <row r="49" spans="2:16" ht="79.5" customHeight="1" x14ac:dyDescent="0.25">
      <c r="B49" s="52" t="s">
        <v>153</v>
      </c>
      <c r="C49" s="53" t="s">
        <v>154</v>
      </c>
      <c r="D49" s="35">
        <v>43102</v>
      </c>
      <c r="E49" s="35">
        <v>43126</v>
      </c>
      <c r="F49" s="45" t="s">
        <v>49</v>
      </c>
      <c r="G49" s="45" t="s">
        <v>50</v>
      </c>
      <c r="H49" s="46">
        <v>10000000</v>
      </c>
      <c r="I49" s="54">
        <f t="shared" si="0"/>
        <v>10000000</v>
      </c>
      <c r="J49" s="47" t="s">
        <v>51</v>
      </c>
      <c r="K49" s="47" t="s">
        <v>52</v>
      </c>
      <c r="L49" s="48" t="s">
        <v>53</v>
      </c>
      <c r="M49" s="57" t="s">
        <v>155</v>
      </c>
      <c r="N49" s="41" t="s">
        <v>156</v>
      </c>
      <c r="O49" s="41" t="s">
        <v>157</v>
      </c>
      <c r="P49" s="42" t="s">
        <v>57</v>
      </c>
    </row>
    <row r="50" spans="2:16" ht="78.75" customHeight="1" x14ac:dyDescent="0.25">
      <c r="B50" s="52">
        <v>56111500</v>
      </c>
      <c r="C50" s="53" t="s">
        <v>158</v>
      </c>
      <c r="D50" s="35">
        <v>43102</v>
      </c>
      <c r="E50" s="35">
        <v>43126</v>
      </c>
      <c r="F50" s="45" t="s">
        <v>49</v>
      </c>
      <c r="G50" s="45" t="s">
        <v>50</v>
      </c>
      <c r="H50" s="46">
        <v>25000000</v>
      </c>
      <c r="I50" s="54">
        <f t="shared" si="0"/>
        <v>25000000</v>
      </c>
      <c r="J50" s="47" t="s">
        <v>51</v>
      </c>
      <c r="K50" s="47" t="s">
        <v>52</v>
      </c>
      <c r="L50" s="48" t="s">
        <v>53</v>
      </c>
      <c r="M50" s="40" t="s">
        <v>159</v>
      </c>
      <c r="N50" s="41" t="s">
        <v>160</v>
      </c>
      <c r="O50" s="41" t="s">
        <v>161</v>
      </c>
      <c r="P50" s="42" t="s">
        <v>57</v>
      </c>
    </row>
    <row r="51" spans="2:16" ht="117" customHeight="1" x14ac:dyDescent="0.25">
      <c r="B51" s="43">
        <v>80101500</v>
      </c>
      <c r="C51" s="53" t="s">
        <v>162</v>
      </c>
      <c r="D51" s="58">
        <v>43191</v>
      </c>
      <c r="E51" s="58">
        <v>43434</v>
      </c>
      <c r="F51" s="47" t="s">
        <v>163</v>
      </c>
      <c r="G51" s="45" t="s">
        <v>50</v>
      </c>
      <c r="H51" s="54">
        <v>20000000</v>
      </c>
      <c r="I51" s="54">
        <f t="shared" si="0"/>
        <v>20000000</v>
      </c>
      <c r="J51" s="47" t="s">
        <v>51</v>
      </c>
      <c r="K51" s="47" t="s">
        <v>52</v>
      </c>
      <c r="L51" s="48" t="s">
        <v>53</v>
      </c>
      <c r="M51" s="50" t="s">
        <v>164</v>
      </c>
      <c r="N51" s="41" t="s">
        <v>165</v>
      </c>
      <c r="O51" s="41" t="s">
        <v>166</v>
      </c>
      <c r="P51" s="42" t="s">
        <v>167</v>
      </c>
    </row>
    <row r="52" spans="2:16" ht="108.75" customHeight="1" x14ac:dyDescent="0.25">
      <c r="B52" s="52" t="s">
        <v>168</v>
      </c>
      <c r="C52" s="53" t="s">
        <v>169</v>
      </c>
      <c r="D52" s="35">
        <v>43102</v>
      </c>
      <c r="E52" s="35">
        <v>43126</v>
      </c>
      <c r="F52" s="45" t="s">
        <v>49</v>
      </c>
      <c r="G52" s="45" t="s">
        <v>50</v>
      </c>
      <c r="H52" s="54">
        <v>80350000</v>
      </c>
      <c r="I52" s="54">
        <f t="shared" si="0"/>
        <v>80350000</v>
      </c>
      <c r="J52" s="47" t="s">
        <v>51</v>
      </c>
      <c r="K52" s="47" t="s">
        <v>52</v>
      </c>
      <c r="L52" s="48" t="s">
        <v>53</v>
      </c>
      <c r="M52" s="40" t="s">
        <v>170</v>
      </c>
      <c r="N52" s="41" t="s">
        <v>171</v>
      </c>
      <c r="O52" s="41" t="s">
        <v>172</v>
      </c>
      <c r="P52" s="42" t="s">
        <v>57</v>
      </c>
    </row>
    <row r="53" spans="2:16" ht="78.75" customHeight="1" x14ac:dyDescent="0.25">
      <c r="B53" s="59" t="s">
        <v>173</v>
      </c>
      <c r="C53" s="53" t="s">
        <v>174</v>
      </c>
      <c r="D53" s="35">
        <v>43102</v>
      </c>
      <c r="E53" s="35">
        <v>43126</v>
      </c>
      <c r="F53" s="45" t="s">
        <v>49</v>
      </c>
      <c r="G53" s="45" t="s">
        <v>50</v>
      </c>
      <c r="H53" s="60">
        <v>55000000</v>
      </c>
      <c r="I53" s="54">
        <f t="shared" si="0"/>
        <v>55000000</v>
      </c>
      <c r="J53" s="47" t="s">
        <v>51</v>
      </c>
      <c r="K53" s="47" t="s">
        <v>52</v>
      </c>
      <c r="L53" s="48" t="s">
        <v>53</v>
      </c>
      <c r="M53" s="40" t="s">
        <v>175</v>
      </c>
      <c r="N53" s="41" t="s">
        <v>176</v>
      </c>
      <c r="O53" s="41" t="s">
        <v>177</v>
      </c>
      <c r="P53" s="42" t="s">
        <v>178</v>
      </c>
    </row>
    <row r="54" spans="2:16" ht="94.5" customHeight="1" x14ac:dyDescent="0.25">
      <c r="B54" s="59" t="s">
        <v>179</v>
      </c>
      <c r="C54" s="53" t="s">
        <v>180</v>
      </c>
      <c r="D54" s="35">
        <v>43102</v>
      </c>
      <c r="E54" s="35">
        <v>43126</v>
      </c>
      <c r="F54" s="45" t="s">
        <v>49</v>
      </c>
      <c r="G54" s="45" t="s">
        <v>50</v>
      </c>
      <c r="H54" s="54">
        <v>10000000</v>
      </c>
      <c r="I54" s="54">
        <f t="shared" si="0"/>
        <v>10000000</v>
      </c>
      <c r="J54" s="47" t="s">
        <v>51</v>
      </c>
      <c r="K54" s="47" t="s">
        <v>52</v>
      </c>
      <c r="L54" s="48" t="s">
        <v>53</v>
      </c>
      <c r="M54" s="40" t="s">
        <v>181</v>
      </c>
      <c r="N54" s="41" t="s">
        <v>182</v>
      </c>
      <c r="O54" s="41" t="s">
        <v>183</v>
      </c>
      <c r="P54" s="42" t="s">
        <v>184</v>
      </c>
    </row>
    <row r="55" spans="2:16" ht="78" customHeight="1" x14ac:dyDescent="0.25">
      <c r="B55" s="43">
        <v>82121506</v>
      </c>
      <c r="C55" s="53" t="s">
        <v>185</v>
      </c>
      <c r="D55" s="35">
        <v>43102</v>
      </c>
      <c r="E55" s="35">
        <v>43126</v>
      </c>
      <c r="F55" s="45" t="s">
        <v>49</v>
      </c>
      <c r="G55" s="45" t="s">
        <v>50</v>
      </c>
      <c r="H55" s="54">
        <v>16800000</v>
      </c>
      <c r="I55" s="54">
        <f t="shared" si="0"/>
        <v>16800000</v>
      </c>
      <c r="J55" s="47" t="s">
        <v>51</v>
      </c>
      <c r="K55" s="47" t="s">
        <v>52</v>
      </c>
      <c r="L55" s="48" t="s">
        <v>53</v>
      </c>
      <c r="M55" s="40" t="s">
        <v>186</v>
      </c>
      <c r="N55" s="41" t="s">
        <v>187</v>
      </c>
      <c r="O55" s="41" t="s">
        <v>188</v>
      </c>
      <c r="P55" s="42" t="s">
        <v>189</v>
      </c>
    </row>
    <row r="56" spans="2:16" ht="81.75" customHeight="1" x14ac:dyDescent="0.25">
      <c r="B56" s="52" t="s">
        <v>190</v>
      </c>
      <c r="C56" s="53" t="s">
        <v>191</v>
      </c>
      <c r="D56" s="35">
        <v>43102</v>
      </c>
      <c r="E56" s="35">
        <v>43126</v>
      </c>
      <c r="F56" s="45" t="s">
        <v>49</v>
      </c>
      <c r="G56" s="45" t="s">
        <v>50</v>
      </c>
      <c r="H56" s="54">
        <v>100000000</v>
      </c>
      <c r="I56" s="54">
        <f t="shared" si="0"/>
        <v>100000000</v>
      </c>
      <c r="J56" s="47" t="s">
        <v>51</v>
      </c>
      <c r="K56" s="47" t="s">
        <v>52</v>
      </c>
      <c r="L56" s="48" t="s">
        <v>53</v>
      </c>
      <c r="M56" s="40" t="s">
        <v>192</v>
      </c>
      <c r="N56" s="41" t="s">
        <v>193</v>
      </c>
      <c r="O56" s="41" t="s">
        <v>194</v>
      </c>
      <c r="P56" s="42" t="s">
        <v>195</v>
      </c>
    </row>
    <row r="57" spans="2:16" ht="78" customHeight="1" x14ac:dyDescent="0.25">
      <c r="B57" s="52">
        <v>78181507</v>
      </c>
      <c r="C57" s="53" t="s">
        <v>196</v>
      </c>
      <c r="D57" s="35">
        <v>43102</v>
      </c>
      <c r="E57" s="35">
        <v>43126</v>
      </c>
      <c r="F57" s="45" t="s">
        <v>49</v>
      </c>
      <c r="G57" s="45" t="s">
        <v>50</v>
      </c>
      <c r="H57" s="54">
        <v>35000000</v>
      </c>
      <c r="I57" s="54">
        <f t="shared" si="0"/>
        <v>35000000</v>
      </c>
      <c r="J57" s="47" t="s">
        <v>51</v>
      </c>
      <c r="K57" s="47" t="s">
        <v>52</v>
      </c>
      <c r="L57" s="48" t="s">
        <v>53</v>
      </c>
      <c r="M57" s="40" t="s">
        <v>197</v>
      </c>
      <c r="N57" s="41" t="s">
        <v>198</v>
      </c>
      <c r="O57" s="41" t="s">
        <v>199</v>
      </c>
      <c r="P57" s="42" t="s">
        <v>200</v>
      </c>
    </row>
    <row r="58" spans="2:16" ht="76.5" customHeight="1" x14ac:dyDescent="0.25">
      <c r="B58" s="52">
        <v>72154066</v>
      </c>
      <c r="C58" s="53" t="s">
        <v>201</v>
      </c>
      <c r="D58" s="35">
        <v>43102</v>
      </c>
      <c r="E58" s="35">
        <v>43126</v>
      </c>
      <c r="F58" s="45" t="s">
        <v>49</v>
      </c>
      <c r="G58" s="45" t="s">
        <v>50</v>
      </c>
      <c r="H58" s="54">
        <v>60000000</v>
      </c>
      <c r="I58" s="54">
        <f t="shared" si="0"/>
        <v>60000000</v>
      </c>
      <c r="J58" s="47" t="s">
        <v>51</v>
      </c>
      <c r="K58" s="47" t="s">
        <v>52</v>
      </c>
      <c r="L58" s="48" t="s">
        <v>53</v>
      </c>
      <c r="M58" s="40" t="s">
        <v>202</v>
      </c>
      <c r="N58" s="41" t="s">
        <v>203</v>
      </c>
      <c r="O58" s="41" t="s">
        <v>204</v>
      </c>
      <c r="P58" s="42" t="s">
        <v>205</v>
      </c>
    </row>
    <row r="59" spans="2:16" ht="90" customHeight="1" x14ac:dyDescent="0.25">
      <c r="B59" s="52" t="s">
        <v>206</v>
      </c>
      <c r="C59" s="61" t="s">
        <v>207</v>
      </c>
      <c r="D59" s="35">
        <v>43102</v>
      </c>
      <c r="E59" s="35">
        <v>43126</v>
      </c>
      <c r="F59" s="45" t="s">
        <v>49</v>
      </c>
      <c r="G59" s="45" t="s">
        <v>50</v>
      </c>
      <c r="H59" s="54">
        <v>102900000</v>
      </c>
      <c r="I59" s="54">
        <f t="shared" si="0"/>
        <v>102900000</v>
      </c>
      <c r="J59" s="47" t="s">
        <v>51</v>
      </c>
      <c r="K59" s="47" t="s">
        <v>52</v>
      </c>
      <c r="L59" s="48" t="s">
        <v>53</v>
      </c>
      <c r="M59" s="40" t="s">
        <v>208</v>
      </c>
      <c r="N59" s="41" t="s">
        <v>209</v>
      </c>
      <c r="O59" s="41" t="s">
        <v>210</v>
      </c>
      <c r="P59" s="42" t="s">
        <v>211</v>
      </c>
    </row>
    <row r="60" spans="2:16" ht="75.75" customHeight="1" x14ac:dyDescent="0.25">
      <c r="B60" s="43">
        <v>80131502</v>
      </c>
      <c r="C60" s="61" t="s">
        <v>212</v>
      </c>
      <c r="D60" s="62">
        <v>43221</v>
      </c>
      <c r="E60" s="62">
        <v>43281</v>
      </c>
      <c r="F60" s="45" t="s">
        <v>49</v>
      </c>
      <c r="G60" s="45" t="s">
        <v>50</v>
      </c>
      <c r="H60" s="54">
        <v>220000000</v>
      </c>
      <c r="I60" s="54">
        <f t="shared" si="0"/>
        <v>220000000</v>
      </c>
      <c r="J60" s="47" t="s">
        <v>51</v>
      </c>
      <c r="K60" s="47" t="s">
        <v>52</v>
      </c>
      <c r="L60" s="48" t="s">
        <v>53</v>
      </c>
      <c r="M60" s="40" t="s">
        <v>213</v>
      </c>
      <c r="N60" s="41" t="s">
        <v>214</v>
      </c>
      <c r="O60" s="41" t="s">
        <v>215</v>
      </c>
      <c r="P60" s="42" t="s">
        <v>216</v>
      </c>
    </row>
    <row r="61" spans="2:16" ht="88.5" customHeight="1" x14ac:dyDescent="0.25">
      <c r="B61" s="52">
        <v>43231512</v>
      </c>
      <c r="C61" s="61" t="s">
        <v>217</v>
      </c>
      <c r="D61" s="35">
        <v>43102</v>
      </c>
      <c r="E61" s="35">
        <v>43126</v>
      </c>
      <c r="F61" s="45" t="s">
        <v>49</v>
      </c>
      <c r="G61" s="45" t="s">
        <v>50</v>
      </c>
      <c r="H61" s="54">
        <f>36384500+20000000</f>
        <v>56384500</v>
      </c>
      <c r="I61" s="54">
        <f t="shared" si="0"/>
        <v>56384500</v>
      </c>
      <c r="J61" s="47" t="s">
        <v>51</v>
      </c>
      <c r="K61" s="47" t="s">
        <v>52</v>
      </c>
      <c r="L61" s="48" t="s">
        <v>53</v>
      </c>
      <c r="M61" s="40" t="s">
        <v>218</v>
      </c>
      <c r="N61" s="41" t="s">
        <v>219</v>
      </c>
      <c r="O61" s="41" t="s">
        <v>220</v>
      </c>
      <c r="P61" s="42" t="s">
        <v>57</v>
      </c>
    </row>
    <row r="62" spans="2:16" ht="93" customHeight="1" x14ac:dyDescent="0.25">
      <c r="B62" s="52" t="s">
        <v>137</v>
      </c>
      <c r="C62" s="61" t="s">
        <v>221</v>
      </c>
      <c r="D62" s="35">
        <v>43102</v>
      </c>
      <c r="E62" s="35">
        <v>43126</v>
      </c>
      <c r="F62" s="45" t="s">
        <v>49</v>
      </c>
      <c r="G62" s="45" t="s">
        <v>50</v>
      </c>
      <c r="H62" s="54">
        <v>28000000</v>
      </c>
      <c r="I62" s="54">
        <f t="shared" si="0"/>
        <v>28000000</v>
      </c>
      <c r="J62" s="47" t="s">
        <v>51</v>
      </c>
      <c r="K62" s="47" t="s">
        <v>52</v>
      </c>
      <c r="L62" s="48" t="s">
        <v>53</v>
      </c>
      <c r="M62" s="57" t="s">
        <v>222</v>
      </c>
      <c r="N62" s="63" t="s">
        <v>223</v>
      </c>
      <c r="O62" s="41" t="s">
        <v>224</v>
      </c>
      <c r="P62" s="42" t="s">
        <v>216</v>
      </c>
    </row>
    <row r="63" spans="2:16" ht="77.25" customHeight="1" x14ac:dyDescent="0.25">
      <c r="B63" s="59" t="s">
        <v>179</v>
      </c>
      <c r="C63" s="61" t="s">
        <v>225</v>
      </c>
      <c r="D63" s="62">
        <v>43191</v>
      </c>
      <c r="E63" s="62">
        <v>43434</v>
      </c>
      <c r="F63" s="45" t="s">
        <v>163</v>
      </c>
      <c r="G63" s="45" t="s">
        <v>50</v>
      </c>
      <c r="H63" s="54">
        <v>10000000</v>
      </c>
      <c r="I63" s="54">
        <f t="shared" si="0"/>
        <v>10000000</v>
      </c>
      <c r="J63" s="47" t="s">
        <v>51</v>
      </c>
      <c r="K63" s="47" t="s">
        <v>52</v>
      </c>
      <c r="L63" s="48" t="s">
        <v>53</v>
      </c>
      <c r="M63" s="57" t="s">
        <v>226</v>
      </c>
      <c r="N63" s="63" t="s">
        <v>227</v>
      </c>
      <c r="O63" s="63" t="s">
        <v>227</v>
      </c>
      <c r="P63" s="42" t="s">
        <v>184</v>
      </c>
    </row>
    <row r="64" spans="2:16" ht="69" customHeight="1" x14ac:dyDescent="0.25">
      <c r="B64" s="43">
        <v>80101500</v>
      </c>
      <c r="C64" s="61" t="s">
        <v>228</v>
      </c>
      <c r="D64" s="62">
        <v>43191</v>
      </c>
      <c r="E64" s="62">
        <v>43434</v>
      </c>
      <c r="F64" s="45" t="s">
        <v>163</v>
      </c>
      <c r="G64" s="45" t="s">
        <v>50</v>
      </c>
      <c r="H64" s="54">
        <v>20000000</v>
      </c>
      <c r="I64" s="54">
        <f t="shared" si="0"/>
        <v>20000000</v>
      </c>
      <c r="J64" s="47" t="s">
        <v>51</v>
      </c>
      <c r="K64" s="47" t="s">
        <v>52</v>
      </c>
      <c r="L64" s="48" t="s">
        <v>53</v>
      </c>
      <c r="M64" s="57" t="s">
        <v>229</v>
      </c>
      <c r="N64" s="63" t="s">
        <v>230</v>
      </c>
      <c r="O64" s="41" t="s">
        <v>231</v>
      </c>
      <c r="P64" s="42" t="s">
        <v>232</v>
      </c>
    </row>
    <row r="65" spans="2:16" ht="112.5" customHeight="1" x14ac:dyDescent="0.25">
      <c r="B65" s="52"/>
      <c r="C65" s="61" t="s">
        <v>233</v>
      </c>
      <c r="D65" s="35">
        <v>43102</v>
      </c>
      <c r="E65" s="35">
        <v>43126</v>
      </c>
      <c r="F65" s="45" t="s">
        <v>49</v>
      </c>
      <c r="G65" s="45" t="s">
        <v>50</v>
      </c>
      <c r="H65" s="54">
        <v>25000000</v>
      </c>
      <c r="I65" s="54">
        <f t="shared" si="0"/>
        <v>25000000</v>
      </c>
      <c r="J65" s="47" t="s">
        <v>51</v>
      </c>
      <c r="K65" s="47" t="s">
        <v>52</v>
      </c>
      <c r="L65" s="48" t="s">
        <v>53</v>
      </c>
      <c r="M65" s="57" t="s">
        <v>234</v>
      </c>
      <c r="N65" s="63" t="s">
        <v>235</v>
      </c>
      <c r="O65" s="41" t="s">
        <v>236</v>
      </c>
      <c r="P65" s="42" t="s">
        <v>57</v>
      </c>
    </row>
    <row r="66" spans="2:16" ht="69.75" customHeight="1" x14ac:dyDescent="0.25">
      <c r="B66" s="43">
        <v>84111502</v>
      </c>
      <c r="C66" s="61" t="s">
        <v>237</v>
      </c>
      <c r="D66" s="58">
        <v>43282</v>
      </c>
      <c r="E66" s="58">
        <v>43311</v>
      </c>
      <c r="F66" s="41" t="s">
        <v>238</v>
      </c>
      <c r="G66" s="49" t="s">
        <v>87</v>
      </c>
      <c r="H66" s="64">
        <v>950000000</v>
      </c>
      <c r="I66" s="54">
        <f t="shared" si="0"/>
        <v>950000000</v>
      </c>
      <c r="J66" s="47" t="s">
        <v>51</v>
      </c>
      <c r="K66" s="47" t="s">
        <v>52</v>
      </c>
      <c r="L66" s="48" t="s">
        <v>53</v>
      </c>
      <c r="M66" s="65" t="s">
        <v>239</v>
      </c>
      <c r="N66" s="66" t="s">
        <v>240</v>
      </c>
      <c r="O66" s="41" t="s">
        <v>241</v>
      </c>
      <c r="P66" s="42" t="s">
        <v>242</v>
      </c>
    </row>
    <row r="67" spans="2:16" ht="106.5" customHeight="1" x14ac:dyDescent="0.25">
      <c r="B67" s="43">
        <v>84111502</v>
      </c>
      <c r="C67" s="61" t="s">
        <v>243</v>
      </c>
      <c r="D67" s="58">
        <v>43282</v>
      </c>
      <c r="E67" s="58">
        <v>43311</v>
      </c>
      <c r="F67" s="41" t="s">
        <v>238</v>
      </c>
      <c r="G67" s="49" t="s">
        <v>87</v>
      </c>
      <c r="H67" s="64">
        <v>100000000</v>
      </c>
      <c r="I67" s="54">
        <f t="shared" si="0"/>
        <v>100000000</v>
      </c>
      <c r="J67" s="47" t="s">
        <v>51</v>
      </c>
      <c r="K67" s="47" t="s">
        <v>52</v>
      </c>
      <c r="L67" s="48" t="s">
        <v>53</v>
      </c>
      <c r="M67" s="65" t="s">
        <v>243</v>
      </c>
      <c r="N67" s="41" t="s">
        <v>244</v>
      </c>
      <c r="O67" s="41" t="s">
        <v>245</v>
      </c>
      <c r="P67" s="67" t="s">
        <v>244</v>
      </c>
    </row>
    <row r="68" spans="2:16" ht="104.25" customHeight="1" x14ac:dyDescent="0.25">
      <c r="B68" s="68">
        <v>72141119</v>
      </c>
      <c r="C68" s="61" t="s">
        <v>246</v>
      </c>
      <c r="D68" s="69">
        <v>43160</v>
      </c>
      <c r="E68" s="69">
        <v>43250</v>
      </c>
      <c r="F68" s="66" t="s">
        <v>247</v>
      </c>
      <c r="G68" s="49" t="s">
        <v>248</v>
      </c>
      <c r="H68" s="70">
        <v>7823400000</v>
      </c>
      <c r="I68" s="54">
        <f t="shared" si="0"/>
        <v>7823400000</v>
      </c>
      <c r="J68" s="71" t="s">
        <v>51</v>
      </c>
      <c r="K68" s="47" t="s">
        <v>52</v>
      </c>
      <c r="L68" s="48" t="s">
        <v>53</v>
      </c>
      <c r="M68" s="65" t="s">
        <v>246</v>
      </c>
      <c r="N68" s="66" t="s">
        <v>249</v>
      </c>
      <c r="O68" s="66" t="s">
        <v>250</v>
      </c>
      <c r="P68" s="67" t="s">
        <v>251</v>
      </c>
    </row>
    <row r="69" spans="2:16" ht="108.75" customHeight="1" x14ac:dyDescent="0.25">
      <c r="B69" s="68">
        <v>72141119</v>
      </c>
      <c r="C69" s="61" t="s">
        <v>252</v>
      </c>
      <c r="D69" s="69">
        <v>43160</v>
      </c>
      <c r="E69" s="69">
        <v>43250</v>
      </c>
      <c r="F69" s="66" t="s">
        <v>247</v>
      </c>
      <c r="G69" s="49" t="s">
        <v>87</v>
      </c>
      <c r="H69" s="70">
        <v>15735800000</v>
      </c>
      <c r="I69" s="54">
        <f t="shared" si="0"/>
        <v>15735800000</v>
      </c>
      <c r="J69" s="71" t="s">
        <v>253</v>
      </c>
      <c r="K69" s="71" t="s">
        <v>254</v>
      </c>
      <c r="L69" s="48" t="s">
        <v>53</v>
      </c>
      <c r="M69" s="65" t="s">
        <v>246</v>
      </c>
      <c r="N69" s="66" t="s">
        <v>249</v>
      </c>
      <c r="O69" s="66" t="s">
        <v>250</v>
      </c>
      <c r="P69" s="67" t="s">
        <v>251</v>
      </c>
    </row>
    <row r="70" spans="2:16" ht="68.25" customHeight="1" x14ac:dyDescent="0.25">
      <c r="B70" s="43">
        <v>84111502</v>
      </c>
      <c r="C70" s="61" t="s">
        <v>255</v>
      </c>
      <c r="D70" s="69">
        <v>43160</v>
      </c>
      <c r="E70" s="69">
        <v>43220</v>
      </c>
      <c r="F70" s="66" t="s">
        <v>256</v>
      </c>
      <c r="G70" s="49" t="s">
        <v>87</v>
      </c>
      <c r="H70" s="70">
        <v>450000000</v>
      </c>
      <c r="I70" s="72">
        <f t="shared" si="0"/>
        <v>450000000</v>
      </c>
      <c r="J70" s="71" t="s">
        <v>51</v>
      </c>
      <c r="K70" s="71" t="s">
        <v>52</v>
      </c>
      <c r="L70" s="73" t="s">
        <v>53</v>
      </c>
      <c r="M70" s="65" t="s">
        <v>255</v>
      </c>
      <c r="N70" s="66" t="s">
        <v>109</v>
      </c>
      <c r="O70" s="66" t="s">
        <v>257</v>
      </c>
      <c r="P70" s="67" t="s">
        <v>258</v>
      </c>
    </row>
    <row r="71" spans="2:16" ht="84" customHeight="1" x14ac:dyDescent="0.25">
      <c r="B71" s="43">
        <v>84111502</v>
      </c>
      <c r="C71" s="61" t="s">
        <v>259</v>
      </c>
      <c r="D71" s="69">
        <v>43160</v>
      </c>
      <c r="E71" s="69">
        <v>43220</v>
      </c>
      <c r="F71" s="66" t="s">
        <v>256</v>
      </c>
      <c r="G71" s="49" t="s">
        <v>87</v>
      </c>
      <c r="H71" s="64">
        <v>450000000</v>
      </c>
      <c r="I71" s="54">
        <f t="shared" si="0"/>
        <v>450000000</v>
      </c>
      <c r="J71" s="71" t="s">
        <v>51</v>
      </c>
      <c r="K71" s="71" t="s">
        <v>52</v>
      </c>
      <c r="L71" s="73" t="s">
        <v>53</v>
      </c>
      <c r="M71" s="65" t="s">
        <v>260</v>
      </c>
      <c r="N71" s="66" t="s">
        <v>261</v>
      </c>
      <c r="O71" s="66" t="s">
        <v>262</v>
      </c>
      <c r="P71" s="67" t="s">
        <v>263</v>
      </c>
    </row>
    <row r="72" spans="2:16" ht="89.25" customHeight="1" x14ac:dyDescent="0.25">
      <c r="B72" s="43">
        <v>84111502</v>
      </c>
      <c r="C72" s="61" t="s">
        <v>264</v>
      </c>
      <c r="D72" s="69">
        <v>43160</v>
      </c>
      <c r="E72" s="69">
        <v>43220</v>
      </c>
      <c r="F72" s="66" t="s">
        <v>256</v>
      </c>
      <c r="G72" s="49" t="s">
        <v>87</v>
      </c>
      <c r="H72" s="54">
        <v>250000000</v>
      </c>
      <c r="I72" s="54">
        <v>250000000</v>
      </c>
      <c r="J72" s="71" t="s">
        <v>51</v>
      </c>
      <c r="K72" s="71" t="s">
        <v>52</v>
      </c>
      <c r="L72" s="73" t="s">
        <v>53</v>
      </c>
      <c r="M72" s="65" t="s">
        <v>264</v>
      </c>
      <c r="N72" s="66" t="s">
        <v>265</v>
      </c>
      <c r="O72" s="66" t="s">
        <v>266</v>
      </c>
      <c r="P72" s="67" t="s">
        <v>263</v>
      </c>
    </row>
    <row r="73" spans="2:16" ht="87.75" customHeight="1" x14ac:dyDescent="0.25">
      <c r="B73" s="43">
        <v>84111502</v>
      </c>
      <c r="C73" s="61" t="s">
        <v>267</v>
      </c>
      <c r="D73" s="69">
        <v>43160</v>
      </c>
      <c r="E73" s="69">
        <v>43220</v>
      </c>
      <c r="F73" s="66" t="s">
        <v>256</v>
      </c>
      <c r="G73" s="49" t="s">
        <v>87</v>
      </c>
      <c r="H73" s="54">
        <v>300000000</v>
      </c>
      <c r="I73" s="54">
        <v>300000000</v>
      </c>
      <c r="J73" s="71" t="s">
        <v>51</v>
      </c>
      <c r="K73" s="71" t="s">
        <v>52</v>
      </c>
      <c r="L73" s="73" t="s">
        <v>53</v>
      </c>
      <c r="M73" s="65" t="s">
        <v>267</v>
      </c>
      <c r="N73" s="66" t="s">
        <v>268</v>
      </c>
      <c r="O73" s="41" t="s">
        <v>241</v>
      </c>
      <c r="P73" s="67" t="s">
        <v>263</v>
      </c>
    </row>
    <row r="74" spans="2:16" ht="74.25" customHeight="1" thickBot="1" x14ac:dyDescent="0.3">
      <c r="B74" s="74">
        <v>84111502</v>
      </c>
      <c r="C74" s="75" t="s">
        <v>269</v>
      </c>
      <c r="D74" s="76">
        <v>43160</v>
      </c>
      <c r="E74" s="76">
        <v>43220</v>
      </c>
      <c r="F74" s="77" t="s">
        <v>256</v>
      </c>
      <c r="G74" s="78" t="s">
        <v>87</v>
      </c>
      <c r="H74" s="79">
        <v>200000000</v>
      </c>
      <c r="I74" s="79">
        <v>200000000</v>
      </c>
      <c r="J74" s="80" t="s">
        <v>51</v>
      </c>
      <c r="K74" s="80" t="s">
        <v>52</v>
      </c>
      <c r="L74" s="81" t="s">
        <v>53</v>
      </c>
      <c r="M74" s="82" t="s">
        <v>269</v>
      </c>
      <c r="N74" s="77" t="s">
        <v>270</v>
      </c>
      <c r="O74" s="77" t="s">
        <v>271</v>
      </c>
      <c r="P74" s="83" t="s">
        <v>263</v>
      </c>
    </row>
    <row r="75" spans="2:16" ht="29.25" customHeight="1" thickBot="1" x14ac:dyDescent="0.3">
      <c r="I75" s="84">
        <f>SUM(I26:I74)</f>
        <v>31227079090.799999</v>
      </c>
    </row>
    <row r="76" spans="2:16" ht="15" customHeight="1" x14ac:dyDescent="0.25"/>
    <row r="78" spans="2:16" x14ac:dyDescent="0.25">
      <c r="I78" s="85"/>
    </row>
  </sheetData>
  <autoFilter ref="B25:M25"/>
  <mergeCells count="5">
    <mergeCell ref="M2:P3"/>
    <mergeCell ref="M4:P9"/>
    <mergeCell ref="E5:K9"/>
    <mergeCell ref="E11:K11"/>
    <mergeCell ref="G23:I23"/>
  </mergeCells>
  <printOptions horizontalCentered="1"/>
  <pageMargins left="1.299212598425197" right="0.11811023622047245" top="0.55118110236220474" bottom="0.35433070866141736" header="0.31496062992125984" footer="0.31496062992125984"/>
  <pageSetup paperSize="5" scale="43" orientation="landscape" r:id="rId1"/>
  <headerFooter>
    <oddHeader>Página &amp;P de &amp;F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Adquisiciones 12 meses</vt:lpstr>
      <vt:lpstr>'Plan Adquisiciones 12 meses'!Títulos_a_imprimir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Logistica</cp:lastModifiedBy>
  <dcterms:created xsi:type="dcterms:W3CDTF">2018-01-31T21:19:59Z</dcterms:created>
  <dcterms:modified xsi:type="dcterms:W3CDTF">2018-01-31T22:06:42Z</dcterms:modified>
</cp:coreProperties>
</file>