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895" windowHeight="10560" tabRatio="594" activeTab="1"/>
  </bookViews>
  <sheets>
    <sheet name="CONSOLIDADO" sheetId="1" r:id="rId1"/>
    <sheet name="PROYECTO 1" sheetId="9" r:id="rId2"/>
    <sheet name="Hoja2" sheetId="11" state="hidden" r:id="rId3"/>
  </sheets>
  <definedNames>
    <definedName name="_xlnm.Print_Area" localSheetId="0">CONSOLIDADO!$A$1:$J$38</definedName>
    <definedName name="_xlnm.Print_Area" localSheetId="1">'PROYECTO 1'!$A$1:$N$110</definedName>
    <definedName name="CALIFICACION">Hoja2!$B$4:$B$5</definedName>
    <definedName name="_xlnm.Print_Titles" localSheetId="0">CONSOLIDADO!$1:$9</definedName>
    <definedName name="_xlnm.Print_Titles" localSheetId="1">'PROYECTO 1'!$1:$10</definedName>
  </definedNames>
  <calcPr calcId="145621"/>
</workbook>
</file>

<file path=xl/calcChain.xml><?xml version="1.0" encoding="utf-8"?>
<calcChain xmlns="http://schemas.openxmlformats.org/spreadsheetml/2006/main">
  <c r="E10" i="1" l="1"/>
  <c r="D10" i="1"/>
  <c r="K75" i="9"/>
  <c r="M71" i="9"/>
  <c r="K70" i="9"/>
  <c r="F11" i="9"/>
  <c r="I70" i="9"/>
  <c r="K50" i="9"/>
  <c r="F60" i="9"/>
  <c r="H60" i="9" s="1"/>
  <c r="I50" i="9"/>
  <c r="K38" i="9"/>
  <c r="I38" i="9"/>
  <c r="K12" i="9"/>
  <c r="I12" i="9"/>
  <c r="I90" i="9" s="1"/>
  <c r="M76" i="9"/>
  <c r="G76" i="9"/>
  <c r="F76" i="9"/>
  <c r="H76" i="9" s="1"/>
  <c r="M60" i="9"/>
  <c r="G60" i="9"/>
  <c r="M51" i="9"/>
  <c r="G51" i="9"/>
  <c r="F51" i="9"/>
  <c r="M46" i="9"/>
  <c r="G46" i="9"/>
  <c r="F46" i="9"/>
  <c r="H46" i="9" s="1"/>
  <c r="M39" i="9"/>
  <c r="G39" i="9"/>
  <c r="F39" i="9"/>
  <c r="H39" i="9" s="1"/>
  <c r="M24" i="9"/>
  <c r="G24" i="9"/>
  <c r="F24" i="9"/>
  <c r="F13" i="9"/>
  <c r="F91" i="9"/>
  <c r="F92" i="9" s="1"/>
  <c r="F93" i="9" s="1"/>
  <c r="F94" i="9" s="1"/>
  <c r="H24" i="9" l="1"/>
  <c r="H51" i="9"/>
  <c r="M50" i="9"/>
  <c r="M12" i="9"/>
  <c r="K90" i="9"/>
  <c r="M38" i="9"/>
  <c r="E50" i="9"/>
  <c r="E38" i="9"/>
  <c r="M21" i="9"/>
  <c r="E75" i="9"/>
  <c r="E70" i="9"/>
  <c r="M70" i="9"/>
  <c r="E12" i="9"/>
  <c r="O24" i="9"/>
  <c r="M14" i="9"/>
  <c r="E90" i="9" l="1"/>
  <c r="P90" i="9"/>
  <c r="M88" i="9"/>
  <c r="M87" i="9"/>
  <c r="M86" i="9"/>
  <c r="M85" i="9"/>
  <c r="M89" i="9"/>
  <c r="M77" i="9"/>
  <c r="M72" i="9"/>
  <c r="M83" i="9"/>
  <c r="M82" i="9"/>
  <c r="M73" i="9"/>
  <c r="M81" i="9"/>
  <c r="M80" i="9"/>
  <c r="M79" i="9"/>
  <c r="M84" i="9"/>
  <c r="M75" i="9"/>
  <c r="M90" i="9" s="1"/>
  <c r="M62" i="9"/>
  <c r="M61" i="9"/>
  <c r="M45" i="9"/>
  <c r="M44" i="9"/>
  <c r="M43" i="9"/>
  <c r="M42" i="9"/>
  <c r="M41" i="9"/>
  <c r="M40" i="9"/>
  <c r="M37" i="9"/>
  <c r="M36" i="9"/>
  <c r="M34" i="9"/>
  <c r="M29" i="9"/>
  <c r="M28" i="9"/>
  <c r="M27" i="9"/>
  <c r="M26" i="9"/>
  <c r="M31" i="9"/>
  <c r="M30" i="9"/>
  <c r="M22" i="9"/>
  <c r="M25" i="9"/>
  <c r="M20" i="9"/>
  <c r="M19" i="9"/>
  <c r="M18" i="9"/>
  <c r="M13" i="9"/>
  <c r="M17" i="9"/>
  <c r="G70" i="9" l="1"/>
  <c r="G91" i="9"/>
  <c r="G92" i="9" s="1"/>
  <c r="G93" i="9" s="1"/>
  <c r="G11" i="9"/>
  <c r="H90" i="9"/>
  <c r="G13" i="9"/>
  <c r="H13" i="9" s="1"/>
  <c r="L70" i="9" l="1"/>
  <c r="L71" i="9"/>
  <c r="L75" i="9"/>
  <c r="J71" i="9"/>
  <c r="J21" i="9"/>
  <c r="N21" i="9" s="1"/>
  <c r="L38" i="9"/>
  <c r="J51" i="9"/>
  <c r="J24" i="9"/>
  <c r="J13" i="9"/>
  <c r="J60" i="9"/>
  <c r="J39" i="9"/>
  <c r="J76" i="9"/>
  <c r="J46" i="9"/>
  <c r="J53" i="9"/>
  <c r="N53" i="9" s="1"/>
  <c r="J70" i="9"/>
  <c r="J28" i="9"/>
  <c r="J20" i="9"/>
  <c r="N20" i="9" s="1"/>
  <c r="J73" i="9"/>
  <c r="N73" i="9" s="1"/>
  <c r="J83" i="9"/>
  <c r="N83" i="9" s="1"/>
  <c r="J69" i="9"/>
  <c r="J52" i="9"/>
  <c r="J78" i="9"/>
  <c r="J14" i="9"/>
  <c r="N14" i="9" s="1"/>
  <c r="J54" i="9"/>
  <c r="J44" i="9"/>
  <c r="J45" i="9"/>
  <c r="J27" i="9"/>
  <c r="J42" i="9"/>
  <c r="J36" i="9"/>
  <c r="J58" i="9"/>
  <c r="J37" i="9"/>
  <c r="N37" i="9" s="1"/>
  <c r="J82" i="9"/>
  <c r="N82" i="9" s="1"/>
  <c r="J80" i="9"/>
  <c r="N80" i="9" s="1"/>
  <c r="J29" i="9"/>
  <c r="J75" i="9"/>
  <c r="N75" i="9" s="1"/>
  <c r="J18" i="9"/>
  <c r="N18" i="9" s="1"/>
  <c r="J68" i="9"/>
  <c r="J89" i="9"/>
  <c r="N89" i="9" s="1"/>
  <c r="J62" i="9"/>
  <c r="J34" i="9"/>
  <c r="J65" i="9"/>
  <c r="J19" i="9"/>
  <c r="N19" i="9" s="1"/>
  <c r="J43" i="9"/>
  <c r="J77" i="9"/>
  <c r="N77" i="9" s="1"/>
  <c r="J38" i="9"/>
  <c r="J40" i="9"/>
  <c r="J61" i="9"/>
  <c r="J25" i="9"/>
  <c r="J85" i="9"/>
  <c r="N85" i="9" s="1"/>
  <c r="J59" i="9"/>
  <c r="J79" i="9"/>
  <c r="N79" i="9" s="1"/>
  <c r="J72" i="9"/>
  <c r="N72" i="9" s="1"/>
  <c r="J55" i="9"/>
  <c r="J87" i="9"/>
  <c r="N87" i="9" s="1"/>
  <c r="J17" i="9"/>
  <c r="N17" i="9" s="1"/>
  <c r="J26" i="9"/>
  <c r="J57" i="9"/>
  <c r="J84" i="9"/>
  <c r="N84" i="9" s="1"/>
  <c r="J30" i="9"/>
  <c r="J67" i="9"/>
  <c r="J22" i="9"/>
  <c r="J66" i="9"/>
  <c r="J86" i="9"/>
  <c r="N86" i="9" s="1"/>
  <c r="J31" i="9"/>
  <c r="N31" i="9" s="1"/>
  <c r="J88" i="9"/>
  <c r="J94" i="9" s="1"/>
  <c r="N94" i="9" s="1"/>
  <c r="J56" i="9"/>
  <c r="J81" i="9"/>
  <c r="N81" i="9" s="1"/>
  <c r="J41" i="9"/>
  <c r="J63" i="9"/>
  <c r="N71" i="9" l="1"/>
  <c r="N70" i="9"/>
  <c r="J50" i="9"/>
  <c r="N38" i="9"/>
  <c r="J12" i="9"/>
  <c r="N88" i="9"/>
  <c r="J90" i="9" l="1"/>
  <c r="G75" i="9"/>
  <c r="G50" i="9"/>
  <c r="L28" i="9"/>
  <c r="N28" i="9" s="1"/>
  <c r="G12" i="9"/>
  <c r="J95" i="9" l="1"/>
  <c r="G10" i="1"/>
  <c r="J91" i="9"/>
  <c r="G38" i="9"/>
  <c r="L45" i="9"/>
  <c r="N45" i="9" s="1"/>
  <c r="N55" i="9"/>
  <c r="H91" i="9"/>
  <c r="N56" i="9"/>
  <c r="L41" i="9"/>
  <c r="N41" i="9" s="1"/>
  <c r="N59" i="9"/>
  <c r="L61" i="9"/>
  <c r="N61" i="9" s="1"/>
  <c r="L62" i="9"/>
  <c r="N62" i="9" s="1"/>
  <c r="N58" i="9"/>
  <c r="L36" i="9"/>
  <c r="N36" i="9" s="1"/>
  <c r="N57" i="9"/>
  <c r="N52" i="9"/>
  <c r="L30" i="9"/>
  <c r="N30" i="9" s="1"/>
  <c r="L40" i="9"/>
  <c r="N40" i="9" s="1"/>
  <c r="N54" i="9"/>
  <c r="L29" i="9"/>
  <c r="N29" i="9" s="1"/>
  <c r="L44" i="9"/>
  <c r="N44" i="9" s="1"/>
  <c r="L22" i="9"/>
  <c r="N22" i="9" s="1"/>
  <c r="L26" i="9"/>
  <c r="N26" i="9" s="1"/>
  <c r="L34" i="9"/>
  <c r="N34" i="9" s="1"/>
  <c r="L43" i="9"/>
  <c r="N43" i="9" s="1"/>
  <c r="L25" i="9"/>
  <c r="N25" i="9" s="1"/>
  <c r="L27" i="9"/>
  <c r="N27" i="9" s="1"/>
  <c r="L42" i="9"/>
  <c r="N42" i="9" s="1"/>
  <c r="J92" i="9" l="1"/>
  <c r="J96" i="9" s="1"/>
  <c r="L60" i="9"/>
  <c r="N60" i="9" s="1"/>
  <c r="L39" i="9"/>
  <c r="N39" i="9" s="1"/>
  <c r="L76" i="9"/>
  <c r="N76" i="9" s="1"/>
  <c r="L46" i="9"/>
  <c r="N46" i="9" s="1"/>
  <c r="L51" i="9"/>
  <c r="L24" i="9"/>
  <c r="N24" i="9" s="1"/>
  <c r="L13" i="9"/>
  <c r="F70" i="9"/>
  <c r="H70" i="9" s="1"/>
  <c r="H11" i="9"/>
  <c r="F50" i="9"/>
  <c r="H50" i="9" s="1"/>
  <c r="F12" i="9"/>
  <c r="H12" i="9" s="1"/>
  <c r="F75" i="9"/>
  <c r="H75" i="9" s="1"/>
  <c r="F38" i="9"/>
  <c r="H38" i="9" s="1"/>
  <c r="N51" i="9" l="1"/>
  <c r="L50" i="9"/>
  <c r="N50" i="9" s="1"/>
  <c r="L12" i="9"/>
  <c r="N13" i="9"/>
  <c r="H92" i="9"/>
  <c r="F99" i="9"/>
  <c r="N12" i="9" l="1"/>
  <c r="L90" i="9"/>
  <c r="H10" i="1" s="1"/>
  <c r="I10" i="1" s="1"/>
  <c r="H93" i="9"/>
  <c r="F10" i="1"/>
  <c r="G20" i="1"/>
  <c r="D20" i="1"/>
  <c r="F11" i="1"/>
  <c r="F12" i="1"/>
  <c r="F13" i="1"/>
  <c r="F14" i="1"/>
  <c r="F15" i="1"/>
  <c r="F16" i="1"/>
  <c r="F17" i="1"/>
  <c r="F18" i="1"/>
  <c r="F19" i="1"/>
  <c r="E20" i="1"/>
  <c r="H20" i="1" l="1"/>
  <c r="H24" i="1" s="1"/>
  <c r="J10" i="1"/>
  <c r="D21" i="1"/>
  <c r="D23" i="1"/>
  <c r="G21" i="1"/>
  <c r="G22" i="1" s="1"/>
  <c r="G24" i="1"/>
  <c r="L95" i="9"/>
  <c r="N95" i="9" s="1"/>
  <c r="N90" i="9"/>
  <c r="L91" i="9"/>
  <c r="L92" i="9" s="1"/>
  <c r="N92" i="9" s="1"/>
  <c r="F20" i="1"/>
  <c r="H21" i="1"/>
  <c r="H22" i="1" s="1"/>
  <c r="G25" i="1" l="1"/>
  <c r="N91" i="9"/>
  <c r="L96" i="9"/>
  <c r="N96" i="9" s="1"/>
  <c r="F21" i="1"/>
  <c r="F22" i="1" s="1"/>
  <c r="H25" i="1"/>
  <c r="F25" i="1" l="1"/>
  <c r="D22" i="1" l="1"/>
  <c r="D25" i="1" s="1"/>
  <c r="I19" i="1" l="1"/>
  <c r="I18" i="1"/>
  <c r="I17" i="1"/>
  <c r="I16" i="1"/>
  <c r="I15" i="1"/>
  <c r="I14" i="1"/>
  <c r="I11" i="1" l="1"/>
  <c r="I12" i="1"/>
  <c r="I13" i="1"/>
  <c r="I20" i="1" l="1"/>
  <c r="J20" i="1" s="1"/>
  <c r="I21" i="1" l="1"/>
  <c r="I22" i="1" s="1"/>
  <c r="I24" i="1"/>
  <c r="I25" i="1" l="1"/>
</calcChain>
</file>

<file path=xl/sharedStrings.xml><?xml version="1.0" encoding="utf-8"?>
<sst xmlns="http://schemas.openxmlformats.org/spreadsheetml/2006/main" count="293" uniqueCount="200">
  <si>
    <t>Item</t>
  </si>
  <si>
    <t>V.Unitario</t>
  </si>
  <si>
    <t>Descripción</t>
  </si>
  <si>
    <t>VALOR CONTRATO BASE</t>
  </si>
  <si>
    <t>MODIFICACION CONTRATO BASE</t>
  </si>
  <si>
    <t>VR. ACUM.ANTERIOR</t>
  </si>
  <si>
    <t>VR.TOTAL HASTA</t>
  </si>
  <si>
    <t>VR. EJECUTADO EN EL PERIODO</t>
  </si>
  <si>
    <t>Contratista</t>
  </si>
  <si>
    <t xml:space="preserve">Interventor </t>
  </si>
  <si>
    <t>CONTRATO:</t>
  </si>
  <si>
    <t>CONTRATISTA:</t>
  </si>
  <si>
    <t>INTERVENTOR:</t>
  </si>
  <si>
    <t>ACTA No.:</t>
  </si>
  <si>
    <t>PERIODO :</t>
  </si>
  <si>
    <t>PROYECTO:</t>
  </si>
  <si>
    <t>Actividades</t>
  </si>
  <si>
    <t>Reconocimiento físico de campo</t>
  </si>
  <si>
    <t>1.1</t>
  </si>
  <si>
    <t>1.3</t>
  </si>
  <si>
    <t>Recolección de información existente: Memorias, planos, esquemas, archivos</t>
  </si>
  <si>
    <t>Elaboración de fichas técnicas</t>
  </si>
  <si>
    <t>Levantamiento de campo</t>
  </si>
  <si>
    <t>Sistema de información geográfico (SIG)</t>
  </si>
  <si>
    <t>2.1</t>
  </si>
  <si>
    <t>2.2</t>
  </si>
  <si>
    <t>2.3</t>
  </si>
  <si>
    <t>2.4</t>
  </si>
  <si>
    <t>2.5</t>
  </si>
  <si>
    <t>2.6</t>
  </si>
  <si>
    <t>Análisis del consumo de agua, pérdidas y dotación bruta</t>
  </si>
  <si>
    <t>Informe de Diagnóstico Técnico Operativo y Físico</t>
  </si>
  <si>
    <t xml:space="preserve">PLANTEAMIENTO Y SELECCIÓN DE ALTERNATIVAS </t>
  </si>
  <si>
    <t>Diseño preliminar de las alternativas</t>
  </si>
  <si>
    <t>4.1</t>
  </si>
  <si>
    <t>4.2</t>
  </si>
  <si>
    <t>4.3</t>
  </si>
  <si>
    <t>Estudios Ambientales de las Obras Proyectadas en el Sistema</t>
  </si>
  <si>
    <t>5.1</t>
  </si>
  <si>
    <t>5.2</t>
  </si>
  <si>
    <t>5.3</t>
  </si>
  <si>
    <t>5.4</t>
  </si>
  <si>
    <t>5.5</t>
  </si>
  <si>
    <t>6.1</t>
  </si>
  <si>
    <t>6.2</t>
  </si>
  <si>
    <t>6.3</t>
  </si>
  <si>
    <t>6.4</t>
  </si>
  <si>
    <t>6.5</t>
  </si>
  <si>
    <t>DISEÑOS DEFINITIVOS DE LA ALTERNATIVA SELECCIONADA</t>
  </si>
  <si>
    <t>5.6</t>
  </si>
  <si>
    <t>5.7</t>
  </si>
  <si>
    <t>5.8</t>
  </si>
  <si>
    <t>%</t>
  </si>
  <si>
    <t>7.1</t>
  </si>
  <si>
    <t>7.2</t>
  </si>
  <si>
    <t>7.3</t>
  </si>
  <si>
    <t>VALOR TOTAL</t>
  </si>
  <si>
    <t xml:space="preserve">Levantamiento del Catastro del sistema de acueducto y/o alcantarillado </t>
  </si>
  <si>
    <t>6.6</t>
  </si>
  <si>
    <t>6.8</t>
  </si>
  <si>
    <t>6.9</t>
  </si>
  <si>
    <t>8.1</t>
  </si>
  <si>
    <t>8.2</t>
  </si>
  <si>
    <t>8.3</t>
  </si>
  <si>
    <t>8.4</t>
  </si>
  <si>
    <t>8.5</t>
  </si>
  <si>
    <t>8.6</t>
  </si>
  <si>
    <t>8.7</t>
  </si>
  <si>
    <t>VALOR TOTAL CONTRATO</t>
  </si>
  <si>
    <t>Código: FO-PDA.1.2-1</t>
  </si>
  <si>
    <t>Código: FO-PDA.1.2-2</t>
  </si>
  <si>
    <t>FASE I</t>
  </si>
  <si>
    <t>FASE II</t>
  </si>
  <si>
    <t>FASE III</t>
  </si>
  <si>
    <t>FASE IV</t>
  </si>
  <si>
    <t>VALOR CONSULTORIA:</t>
  </si>
  <si>
    <t>Vr Antes de IVA:</t>
  </si>
  <si>
    <t>Vr antes de IVA:</t>
  </si>
  <si>
    <t>VALOR TOTAL LIQUIDADO:</t>
  </si>
  <si>
    <t>NUEVO VALOR ACUMULADO</t>
  </si>
  <si>
    <t>VALOR ACUMULADO ANTERIOR</t>
  </si>
  <si>
    <t>Elaboración Ficha Resumen del proyecto</t>
  </si>
  <si>
    <t>EJECUTADO EN EL PERIODO</t>
  </si>
  <si>
    <t>VALOR</t>
  </si>
  <si>
    <t>% Acum</t>
  </si>
  <si>
    <t>NUEVO ACUMULADO</t>
  </si>
  <si>
    <t>Valor contractual del proyecto:</t>
  </si>
  <si>
    <t>Mas: IVA:</t>
  </si>
  <si>
    <t>AAA BBB CCC</t>
  </si>
  <si>
    <t>DDD EEE FFF</t>
  </si>
  <si>
    <t>R. L. Xxxx Xxxx</t>
  </si>
  <si>
    <t xml:space="preserve">VALOR TOTAL DEL CONTRATO </t>
  </si>
  <si>
    <t>Estudios de Suelos, Geológicos y Geotécnicos</t>
  </si>
  <si>
    <t>Diseños Detallados Estructurales de los Componentes</t>
  </si>
  <si>
    <t>Plan financiero</t>
  </si>
  <si>
    <t>Cronograma de obra</t>
  </si>
  <si>
    <t>Anticipo (30%):</t>
  </si>
  <si>
    <t xml:space="preserve"> Amortización del Anticipo:</t>
  </si>
  <si>
    <t xml:space="preserve">DIAGNÓSTICO DEL ESTADO ACTUAL DEL  SISTEMA DE ACUEDUCTO Y / O ALCANTARILLADO </t>
  </si>
  <si>
    <t>1.2</t>
  </si>
  <si>
    <t>1.4</t>
  </si>
  <si>
    <t>1.5</t>
  </si>
  <si>
    <t>1.6</t>
  </si>
  <si>
    <t>1.7</t>
  </si>
  <si>
    <t>1.8</t>
  </si>
  <si>
    <t>1.9</t>
  </si>
  <si>
    <t>ACTIVIDADES PRELIMINARES, DE CONTEXTUALIZACION, CATASTRO DEL SISTEMA DE ACUEDUCTO Y / O ALCANTARILLADO Y ESTUDIO TOPOGRAFICO</t>
  </si>
  <si>
    <t>2.7</t>
  </si>
  <si>
    <t>2.8</t>
  </si>
  <si>
    <t>2.9</t>
  </si>
  <si>
    <t>2.10</t>
  </si>
  <si>
    <t>2.11</t>
  </si>
  <si>
    <t>Diligenciamiento del formato: Anexo V Diagnostico Prestadores de servicios públicos, de la Resolución 0379 de 2012 emitida por el Ministerio de Vivienda, Ciudad y Territorio</t>
  </si>
  <si>
    <t>PRESUPUESTOS - APU - ESPECIFICACIONES</t>
  </si>
  <si>
    <t>GESTION DE TRAMITES Y PERMISOS (PARTE I)</t>
  </si>
  <si>
    <t>GESTION DE TRAMITES Y PERMISOS (PARTE II)</t>
  </si>
  <si>
    <t>FASE V</t>
  </si>
  <si>
    <t>Estudio Topográficos general</t>
  </si>
  <si>
    <t>Actividades preliminares y de contextualización</t>
  </si>
  <si>
    <t>1.10</t>
  </si>
  <si>
    <t>Análisis y evaluación de diagnósticos, estudios y proyectos existentes</t>
  </si>
  <si>
    <t>Análisis de la capacidad limitante del sistema</t>
  </si>
  <si>
    <t xml:space="preserve">Cuantificación de Costos de las alternativas </t>
  </si>
  <si>
    <t>Informe de identificación y requisitos para tramite de predios necesarios para la ejecución de estructuras puntuales y servidumbre necesarias para la ejecución de obras lineales. Incluir plano general y formato suministrado por Vallecaucana de Aguas S.A. E.S.P. (Ver Anexo Técnico)</t>
  </si>
  <si>
    <t>Topografía de las Zonas de Interés Para el Diseño</t>
  </si>
  <si>
    <t>Diseños Detallados Hidráulicos de los Componentes</t>
  </si>
  <si>
    <t>Diseños Detallados Eléctricos de los Componentes</t>
  </si>
  <si>
    <t>Cuantificación de  Cantidades de las Obras Proyectadas</t>
  </si>
  <si>
    <t>Cálculo y Definición de los APU de los Ítems del Proyecto</t>
  </si>
  <si>
    <t>Cálculo del Presupuesto Total de las Obras del Proyecto y POI</t>
  </si>
  <si>
    <t>Cuantificación de recursos</t>
  </si>
  <si>
    <t>Especificaciones Técnicas del Proyecto por cada ítem del presupuesto</t>
  </si>
  <si>
    <t>Flujo de fondos de inversión</t>
  </si>
  <si>
    <t>Informe de Gestión con los documentos debidamente diligenciados y firmado que acredite la propiedad, o posesión y/o permiso de servidumbre necesarios para la ejecución del proyecto.</t>
  </si>
  <si>
    <t>Carta de presentación del proyecto</t>
  </si>
  <si>
    <t xml:space="preserve">Estructuración de la Metodología General Ajustada (MGA) / Elaboración Ficha EBI </t>
  </si>
  <si>
    <t>Radicación del Proyecto ante MVCT</t>
  </si>
  <si>
    <t>Sustentación Técnica del Proyecto ante MVCT</t>
  </si>
  <si>
    <t>Corrección y ajustes del Proyecto según MVCT</t>
  </si>
  <si>
    <t>Entrega original y en CD del proyecto completo con su respectiva carta de viabilidad a Vallecaucana de Aguas S.A. E.S.P.</t>
  </si>
  <si>
    <t>8.8</t>
  </si>
  <si>
    <t>8.9</t>
  </si>
  <si>
    <t>8.10</t>
  </si>
  <si>
    <t>8.11</t>
  </si>
  <si>
    <t>8.12</t>
  </si>
  <si>
    <t>8.13</t>
  </si>
  <si>
    <t>Proyección de Población</t>
  </si>
  <si>
    <t>Estudio de tratabilidad y/o toxicidad</t>
  </si>
  <si>
    <t>Informe de identificación y requisitos para adelantar los permisos ambientales requeridos para la ejecución del proyecto: Permiso o renovación de Concesión de Agua, Exploración de Pozo, Licencia Ambiental, Vertimiento. (Ver Anexo Técnico)</t>
  </si>
  <si>
    <t>Informe de identificación y requisitos para adelantar Permiso para Uso de Zona de Carreteras o Permisos de cruce sobre la vía</t>
  </si>
  <si>
    <t>Informe de Diseños Definitivos</t>
  </si>
  <si>
    <t>Cotizaciones de los materiales, mano de obra especializada, equipos no incluidos en la Resolución de precios de la Gobernación del Valle del Cauca</t>
  </si>
  <si>
    <t>6.7</t>
  </si>
  <si>
    <r>
      <rPr>
        <sz val="10"/>
        <rFont val="Arial"/>
        <family val="2"/>
      </rPr>
      <t>SISTEMA INTEGRADO DE GESTIÓN
SGC - MECI</t>
    </r>
    <r>
      <rPr>
        <b/>
        <sz val="9"/>
        <rFont val="Arial"/>
        <family val="2"/>
      </rPr>
      <t xml:space="preserve">
</t>
    </r>
    <r>
      <rPr>
        <b/>
        <sz val="12"/>
        <rFont val="Arial"/>
        <family val="2"/>
      </rPr>
      <t>ACTA AVANCE DE ESTUDIOS Y DISEÑOS</t>
    </r>
  </si>
  <si>
    <t>Versión: 3</t>
  </si>
  <si>
    <t>Fecha de Vigencia:
27/02/2015</t>
  </si>
  <si>
    <t>2.12</t>
  </si>
  <si>
    <t>2.13</t>
  </si>
  <si>
    <t>3.1</t>
  </si>
  <si>
    <t>3.2</t>
  </si>
  <si>
    <t>3.3</t>
  </si>
  <si>
    <t>3.4</t>
  </si>
  <si>
    <t>3.5</t>
  </si>
  <si>
    <t>3.6</t>
  </si>
  <si>
    <t>CUMPLE</t>
  </si>
  <si>
    <t>NO APLICA</t>
  </si>
  <si>
    <r>
      <rPr>
        <b/>
        <sz val="8"/>
        <rFont val="Arial"/>
        <family val="2"/>
      </rPr>
      <t>NOTA 2:</t>
    </r>
    <r>
      <rPr>
        <sz val="8"/>
        <rFont val="Arial"/>
        <family val="2"/>
      </rPr>
      <t xml:space="preserve"> EL PORCENTAJE ASIGNADO A CADA FASE SE PAGARÁ COMPLETO, LAS ACTIVIDADES MINIMAS RELACIONADAS EN ESTE FORMATO SE CALIFICARAN COMO "CUMPLE" O "NO APLICA".</t>
    </r>
  </si>
  <si>
    <t>PROYECTO 1</t>
  </si>
  <si>
    <t>PROYECTO 2</t>
  </si>
  <si>
    <t>PROYECTO 3</t>
  </si>
  <si>
    <t>DD/MM/AA / DD/MM/AA</t>
  </si>
  <si>
    <r>
      <rPr>
        <sz val="10"/>
        <rFont val="Arial"/>
        <family val="2"/>
      </rPr>
      <t>SISTEMA INTEGRADO DE GESTIÓN
SGC - MECI</t>
    </r>
    <r>
      <rPr>
        <b/>
        <sz val="6"/>
        <rFont val="Arial"/>
        <family val="2"/>
      </rPr>
      <t xml:space="preserve">
</t>
    </r>
    <r>
      <rPr>
        <b/>
        <sz val="12"/>
        <rFont val="Arial"/>
        <family val="2"/>
      </rPr>
      <t>CONSOLIDADO ACTA AVANCE DE ESTUDIOS Y DISEÑOS</t>
    </r>
  </si>
  <si>
    <t>Amortización del Anticipo:</t>
  </si>
  <si>
    <t>OBJETO CONTRATO:</t>
  </si>
  <si>
    <r>
      <rPr>
        <b/>
        <sz val="8"/>
        <rFont val="Arial"/>
        <family val="2"/>
      </rPr>
      <t>NOTA:</t>
    </r>
    <r>
      <rPr>
        <sz val="8"/>
        <rFont val="Arial"/>
        <family val="2"/>
      </rPr>
      <t xml:space="preserve"> VALLECAUCANA DE AGUAS TRAMITA LA  PRESENTE ACTA TENIENDO EN CUENTA EL PRINCIPIO DE CONFIABILIDAD Y RESPONSABILIDAD CON QUE LA INTERVENTORIA Y EL CONTRATISTA REALIZARON LOS ESTUDIOS Y TRABAJOS DE CAMPO Y LAS REVISIONES Y APROBACION DE LOS DOCUMENTOS TECNICOS POR PARTE DE LA INTERVENTORIA</t>
    </r>
  </si>
  <si>
    <t>Versión: 4</t>
  </si>
  <si>
    <t>Fecha de Vigencia:
09/12/2015</t>
  </si>
  <si>
    <t>DOCUMENTOS,  PRESENTACION Y VIABILIZACION DEL PROYECTO ANTE MVCT según Resoluciones No. 0379 de 2012 y No. 0504 de 2013</t>
  </si>
  <si>
    <t xml:space="preserve">Certificación del ente territorial en la cual asegure el cumplimiento a lo previsto en la Ley 142 de 1994 (haber adelantado, se encuentre adelantando, o vaya iniciar un proceso de mejoramiento en la Gestión Empresarial o que haga parte de un plan de mejoramiento).  Para el caso de proyectos desarrollados en centros poblados de corregimientos y veredas, el Gestor expedirá certificación para apoyar el fortalecimiento del ente prestador. </t>
  </si>
  <si>
    <t>Certificación que el proyecto está incluido en el Banco de proyectos de inversión del municipio (cuando aplique modificado en Resolución No. 672 del 21 de agosto de 2015 )</t>
  </si>
  <si>
    <t>Certificación que el proyecto está incluido en el Plan de Desarrollo, en el Plan de Ordenamiento Territorial o Esquema de Ordenamiento Territorial.
(cuando aplique modificado en Resolución No. 672 del 21 de agosto de 2015 )</t>
  </si>
  <si>
    <t>Certificación del municipio en la cual acredite que se encuentra a Paz y Salvo por concepto de subsidios en favor del prestador de acueducto, alcantarillado o aseo, que tenga relación con el proyecto. 
(cuando aplique modificado en Resolución No. 672 del 21 de agosto de 2015 )</t>
  </si>
  <si>
    <t>Para proyectos en los que el Municipio aporta recursos, certificar la disponibilidad de los mismos adjuntando el Certificado de Disponibilidad Presupuestal o el Plan de Acción Municipal suscrito por el Gestor y el Alcalde del Municipio.</t>
  </si>
  <si>
    <t>NOTA: VALLECAUCANA DE AGUAS S.A. E.S.P. TRAMITA LA  PRESENTE ACTA TENIENDO EN CUENTA EL PRINCIPIO DE CONFIABILIDAD Y RESPONSABILIDAD CON QUE LA INTERVENTORIA Y EL CONTRATISTA REALIZARON LOS ESTUDIOS Y TRABAJOS DE CAMPO Y LAS REVISIONES Y APROBACION DE LOS DOCUMENTOS TECNICOS POR PARTE DE LA INTERVENTORIA</t>
  </si>
  <si>
    <t>Reunión con Administración municipal para revisión y/o concertación del alcance de proyecto, incluir registro fotográfico y lista de asistencia.</t>
  </si>
  <si>
    <t>Reunión informativa del inicio de los estudios y diseños con la comunidad beneficiada, incluir registro fotográfico y lista de asistencia.</t>
  </si>
  <si>
    <t>Informe de las actividades realizadas con registro fotográfico, planos esquemas, actas de reuniones y demás soportes.</t>
  </si>
  <si>
    <t>Proyección de la Demanda</t>
  </si>
  <si>
    <t>Medición de caudales y Análisis de Calidad del agua</t>
  </si>
  <si>
    <t xml:space="preserve">Aforos y caracterización de aguas residuales </t>
  </si>
  <si>
    <t>Estudio Hidrológico</t>
  </si>
  <si>
    <t>Diagnostico Físico, técnico y operativo del Sistema</t>
  </si>
  <si>
    <t>Socialización del Informe de Diagnóstico a Vallecaucana de Aguas S.A. E.S.P., Administración municipal, Operador del servicio y Comunidad beneficiada. Se debe llenar lista de asistencia y registro fotográfico.</t>
  </si>
  <si>
    <t xml:space="preserve">Formulación de Alternativas </t>
  </si>
  <si>
    <t>Estructuración de la Matriz de Valoración Ponderada</t>
  </si>
  <si>
    <t xml:space="preserve">Evaluación de las alternativas (económica, técnica, administrativa operativa etc. ) </t>
  </si>
  <si>
    <t>Informe de Formulación y Evaluación de las Alternativas</t>
  </si>
  <si>
    <t>Informe de Gestión con los documentos que evidencie la aprobación de los permisos ambientales según corresponda permiso de concesión de agua, permiso de exploración pozo profundo, permiso de vertimiento, permiso de ocupación de cauce, en caso de encontrarse en trámite anexar carta de radicación ante la autoridad ambiental competente.</t>
  </si>
  <si>
    <t>Informe de Gestión con los documentos que evidencien la aprobación de permisos de intervenciones en vías, en caso de encontrarse en trámite anexar carta de radicación ante la Entidad competente (Ver Anexo Técnico)</t>
  </si>
  <si>
    <t>Sustentación y socialización del proyecto a Vallecaucana de Aguas S.A. E.S.P., Administración municipal, Operador del servicio y Comunidad beneficiada. Se debe llenar lista de asistencia y registro fotográfico.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</si>
</sst>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0.0%"/>
    <numFmt numFmtId="166" formatCode="0.000%"/>
  </numFmts>
  <fonts count="12" x14ac:knownFonts="1">
    <font>
      <sz val="10"/>
      <name val="Arial"/>
    </font>
    <font>
      <sz val="11"/>
      <color theme="1"/>
      <name val="Calibri"/>
      <family val="2"/>
      <scheme val="minor"/>
    </font>
    <font>
      <sz val="10"/>
      <name val="Arial"/>
      <family val="2"/>
    </font>
    <font>
      <b/>
      <sz val="8"/>
      <name val="Arial"/>
      <family val="2"/>
    </font>
    <font>
      <sz val="8"/>
      <name val="Arial"/>
      <family val="2"/>
    </font>
    <font>
      <sz val="10"/>
      <name val="Arial"/>
      <family val="2"/>
    </font>
    <font>
      <sz val="12"/>
      <name val="Arial"/>
      <family val="2"/>
    </font>
    <font>
      <b/>
      <sz val="12"/>
      <name val="Arial"/>
      <family val="2"/>
    </font>
    <font>
      <b/>
      <sz val="9"/>
      <name val="Arial"/>
      <family val="2"/>
    </font>
    <font>
      <b/>
      <sz val="6"/>
      <name val="Arial"/>
      <family val="2"/>
    </font>
    <font>
      <sz val="9"/>
      <name val="Arial"/>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0" fontId="5" fillId="0" borderId="0"/>
    <xf numFmtId="9" fontId="2" fillId="0" borderId="0" applyFont="0" applyFill="0" applyBorder="0" applyAlignment="0" applyProtection="0"/>
    <xf numFmtId="0" fontId="1" fillId="0" borderId="0"/>
    <xf numFmtId="164" fontId="11" fillId="0" borderId="0" applyFont="0" applyFill="0" applyBorder="0" applyAlignment="0" applyProtection="0"/>
  </cellStyleXfs>
  <cellXfs count="165">
    <xf numFmtId="0" fontId="0" fillId="0" borderId="0" xfId="0"/>
    <xf numFmtId="4" fontId="4" fillId="0" borderId="0" xfId="0" applyNumberFormat="1" applyFont="1" applyAlignment="1">
      <alignment vertical="center"/>
    </xf>
    <xf numFmtId="4" fontId="4" fillId="0" borderId="5" xfId="0" applyNumberFormat="1" applyFont="1" applyBorder="1" applyAlignment="1" applyProtection="1">
      <alignment vertical="center"/>
    </xf>
    <xf numFmtId="4" fontId="3" fillId="0" borderId="5" xfId="0" applyNumberFormat="1" applyFont="1" applyBorder="1" applyAlignment="1" applyProtection="1">
      <alignment vertical="center"/>
    </xf>
    <xf numFmtId="10" fontId="4" fillId="0" borderId="6" xfId="2" applyNumberFormat="1" applyFont="1" applyBorder="1" applyAlignment="1" applyProtection="1">
      <alignment vertical="center"/>
    </xf>
    <xf numFmtId="4" fontId="4" fillId="0" borderId="8" xfId="0" applyNumberFormat="1" applyFont="1" applyBorder="1" applyAlignment="1" applyProtection="1">
      <alignment vertical="center"/>
    </xf>
    <xf numFmtId="4" fontId="6" fillId="0" borderId="0" xfId="0" applyNumberFormat="1" applyFont="1" applyAlignment="1">
      <alignment horizontal="center" vertical="center"/>
    </xf>
    <xf numFmtId="4" fontId="4" fillId="0" borderId="9" xfId="0" applyNumberFormat="1" applyFont="1" applyBorder="1" applyAlignment="1" applyProtection="1">
      <alignment vertical="center"/>
    </xf>
    <xf numFmtId="4" fontId="3" fillId="0" borderId="0" xfId="0" applyNumberFormat="1" applyFont="1" applyAlignment="1">
      <alignment vertical="center"/>
    </xf>
    <xf numFmtId="0" fontId="4" fillId="0" borderId="5" xfId="0" applyNumberFormat="1" applyFont="1" applyBorder="1" applyAlignment="1">
      <alignment horizontal="left" vertical="center"/>
    </xf>
    <xf numFmtId="4" fontId="4" fillId="0" borderId="5" xfId="0" applyNumberFormat="1" applyFont="1" applyBorder="1" applyAlignment="1">
      <alignment vertical="center"/>
    </xf>
    <xf numFmtId="165" fontId="4" fillId="0" borderId="5" xfId="2" applyNumberFormat="1" applyFont="1" applyBorder="1" applyAlignment="1">
      <alignment horizontal="center" vertical="center"/>
    </xf>
    <xf numFmtId="9" fontId="4" fillId="0" borderId="5" xfId="2" applyFont="1" applyBorder="1" applyAlignment="1">
      <alignment horizontal="center" vertical="center"/>
    </xf>
    <xf numFmtId="9" fontId="3" fillId="0" borderId="5" xfId="2" applyFont="1" applyFill="1" applyBorder="1" applyAlignment="1">
      <alignment horizontal="center" vertical="center"/>
    </xf>
    <xf numFmtId="4" fontId="4" fillId="0" borderId="5" xfId="0" applyNumberFormat="1" applyFont="1" applyFill="1" applyBorder="1" applyAlignment="1">
      <alignment vertical="center"/>
    </xf>
    <xf numFmtId="4" fontId="3" fillId="0" borderId="5" xfId="0" applyNumberFormat="1" applyFont="1" applyBorder="1" applyAlignment="1">
      <alignment vertical="center"/>
    </xf>
    <xf numFmtId="0" fontId="4" fillId="0" borderId="5" xfId="0" applyNumberFormat="1" applyFont="1" applyFill="1" applyBorder="1" applyAlignment="1">
      <alignment horizontal="center" vertical="center"/>
    </xf>
    <xf numFmtId="0" fontId="3" fillId="3" borderId="5" xfId="0" applyNumberFormat="1" applyFont="1" applyFill="1" applyBorder="1" applyAlignment="1">
      <alignment horizontal="left" vertical="center"/>
    </xf>
    <xf numFmtId="0" fontId="4" fillId="0" borderId="5" xfId="0" applyNumberFormat="1" applyFont="1" applyBorder="1" applyAlignment="1">
      <alignment vertical="center"/>
    </xf>
    <xf numFmtId="0" fontId="3" fillId="0" borderId="5" xfId="0" applyNumberFormat="1" applyFont="1" applyBorder="1" applyAlignment="1">
      <alignment vertical="center"/>
    </xf>
    <xf numFmtId="10" fontId="3" fillId="3" borderId="5" xfId="2" quotePrefix="1" applyNumberFormat="1" applyFont="1" applyFill="1" applyBorder="1" applyAlignment="1" applyProtection="1">
      <alignment horizontal="center" vertical="center"/>
    </xf>
    <xf numFmtId="4" fontId="4" fillId="0" borderId="0" xfId="0" applyNumberFormat="1" applyFont="1" applyAlignment="1">
      <alignment horizontal="center" vertical="center" wrapText="1"/>
    </xf>
    <xf numFmtId="0" fontId="4" fillId="0" borderId="5" xfId="0" applyNumberFormat="1" applyFont="1" applyBorder="1" applyAlignment="1">
      <alignment horizontal="center" vertical="center"/>
    </xf>
    <xf numFmtId="4" fontId="4" fillId="0" borderId="5" xfId="0" applyNumberFormat="1" applyFont="1" applyFill="1" applyBorder="1" applyAlignment="1" applyProtection="1">
      <alignment vertical="center"/>
    </xf>
    <xf numFmtId="0" fontId="4" fillId="0" borderId="0" xfId="0" applyNumberFormat="1" applyFont="1" applyAlignment="1">
      <alignment vertical="center"/>
    </xf>
    <xf numFmtId="4" fontId="4" fillId="0" borderId="0" xfId="0" applyNumberFormat="1" applyFont="1" applyFill="1" applyAlignment="1">
      <alignment vertical="center"/>
    </xf>
    <xf numFmtId="4" fontId="4" fillId="0" borderId="0" xfId="0" applyNumberFormat="1" applyFont="1" applyFill="1" applyBorder="1" applyAlignment="1">
      <alignment vertical="center"/>
    </xf>
    <xf numFmtId="0" fontId="4" fillId="0" borderId="0" xfId="0" applyNumberFormat="1" applyFont="1" applyFill="1" applyAlignment="1">
      <alignment vertical="center"/>
    </xf>
    <xf numFmtId="4" fontId="3" fillId="0" borderId="5" xfId="0" applyNumberFormat="1" applyFont="1" applyFill="1" applyBorder="1" applyAlignment="1">
      <alignment vertical="center"/>
    </xf>
    <xf numFmtId="4" fontId="4" fillId="0" borderId="0" xfId="0" applyNumberFormat="1" applyFont="1" applyFill="1" applyAlignment="1">
      <alignment horizontal="left" vertical="center"/>
    </xf>
    <xf numFmtId="0" fontId="4" fillId="0" borderId="0" xfId="0" applyNumberFormat="1" applyFont="1" applyFill="1" applyBorder="1" applyAlignment="1">
      <alignment vertical="center"/>
    </xf>
    <xf numFmtId="165" fontId="3" fillId="0" borderId="5" xfId="2" applyNumberFormat="1" applyFont="1" applyFill="1" applyBorder="1" applyAlignment="1">
      <alignment horizontal="center" vertical="center"/>
    </xf>
    <xf numFmtId="4" fontId="3" fillId="5" borderId="2" xfId="0" applyNumberFormat="1" applyFont="1" applyFill="1" applyBorder="1" applyAlignment="1">
      <alignment horizontal="right" vertical="center"/>
    </xf>
    <xf numFmtId="9" fontId="8" fillId="4" borderId="11" xfId="2" applyNumberFormat="1" applyFont="1" applyFill="1" applyBorder="1" applyAlignment="1">
      <alignment horizontal="center" vertical="center"/>
    </xf>
    <xf numFmtId="4" fontId="8" fillId="4" borderId="2" xfId="0" applyNumberFormat="1" applyFont="1" applyFill="1" applyBorder="1" applyAlignment="1">
      <alignment horizontal="right" vertical="center"/>
    </xf>
    <xf numFmtId="4" fontId="10" fillId="0" borderId="0" xfId="0" applyNumberFormat="1" applyFont="1" applyAlignment="1">
      <alignment vertical="center"/>
    </xf>
    <xf numFmtId="4" fontId="3" fillId="0" borderId="2" xfId="0" applyNumberFormat="1" applyFont="1" applyFill="1" applyBorder="1" applyAlignment="1">
      <alignment horizontal="right" vertical="center"/>
    </xf>
    <xf numFmtId="4" fontId="3" fillId="3" borderId="2" xfId="0" applyNumberFormat="1" applyFont="1" applyFill="1" applyBorder="1" applyAlignment="1">
      <alignment horizontal="center" vertical="center" wrapText="1"/>
    </xf>
    <xf numFmtId="4" fontId="3" fillId="3" borderId="5" xfId="0" quotePrefix="1" applyNumberFormat="1" applyFont="1" applyFill="1" applyBorder="1" applyAlignment="1" applyProtection="1">
      <alignment horizontal="center" vertical="center" wrapText="1"/>
    </xf>
    <xf numFmtId="4" fontId="3" fillId="0" borderId="5" xfId="0" applyNumberFormat="1" applyFont="1" applyFill="1" applyBorder="1" applyAlignment="1">
      <alignment horizontal="right" vertical="center"/>
    </xf>
    <xf numFmtId="9" fontId="8" fillId="4" borderId="5" xfId="2" applyNumberFormat="1" applyFont="1" applyFill="1" applyBorder="1" applyAlignment="1">
      <alignment horizontal="center" vertical="center"/>
    </xf>
    <xf numFmtId="4" fontId="8" fillId="4" borderId="5" xfId="0" applyNumberFormat="1" applyFont="1" applyFill="1" applyBorder="1" applyAlignment="1">
      <alignment horizontal="right" vertical="center"/>
    </xf>
    <xf numFmtId="4" fontId="3" fillId="2" borderId="13" xfId="0" applyNumberFormat="1" applyFont="1" applyFill="1" applyBorder="1" applyAlignment="1">
      <alignment vertical="center"/>
    </xf>
    <xf numFmtId="4" fontId="4" fillId="2" borderId="13" xfId="0" applyNumberFormat="1" applyFont="1" applyFill="1" applyBorder="1" applyAlignment="1">
      <alignment vertical="center"/>
    </xf>
    <xf numFmtId="4" fontId="4" fillId="2" borderId="0" xfId="0" applyNumberFormat="1" applyFont="1" applyFill="1" applyBorder="1" applyAlignment="1">
      <alignment vertical="center"/>
    </xf>
    <xf numFmtId="4" fontId="4" fillId="0" borderId="0" xfId="0" applyNumberFormat="1" applyFont="1" applyBorder="1" applyAlignment="1">
      <alignment vertical="center"/>
    </xf>
    <xf numFmtId="4" fontId="4" fillId="2" borderId="0" xfId="0" applyNumberFormat="1" applyFont="1" applyFill="1" applyAlignment="1">
      <alignment vertical="center"/>
    </xf>
    <xf numFmtId="4" fontId="4" fillId="2" borderId="0" xfId="0" applyNumberFormat="1" applyFont="1" applyFill="1" applyAlignment="1">
      <alignment horizontal="left" vertical="center"/>
    </xf>
    <xf numFmtId="4" fontId="4" fillId="0" borderId="0" xfId="0" applyNumberFormat="1" applyFont="1" applyAlignment="1">
      <alignment vertical="center" wrapText="1"/>
    </xf>
    <xf numFmtId="9" fontId="3" fillId="3" borderId="11" xfId="2" applyFont="1" applyFill="1" applyBorder="1" applyAlignment="1">
      <alignment horizontal="center" vertical="center" wrapText="1"/>
    </xf>
    <xf numFmtId="9" fontId="4" fillId="0" borderId="5" xfId="2" applyFont="1" applyBorder="1" applyAlignment="1">
      <alignment vertical="center"/>
    </xf>
    <xf numFmtId="9" fontId="4" fillId="0" borderId="0" xfId="2" applyFont="1" applyFill="1" applyBorder="1" applyAlignment="1">
      <alignment vertical="center"/>
    </xf>
    <xf numFmtId="9" fontId="4" fillId="0" borderId="0" xfId="2" applyFont="1" applyAlignment="1">
      <alignment vertical="center"/>
    </xf>
    <xf numFmtId="9" fontId="4" fillId="0" borderId="0" xfId="2" applyFont="1" applyFill="1" applyAlignment="1">
      <alignment vertical="center"/>
    </xf>
    <xf numFmtId="10" fontId="4" fillId="0" borderId="5" xfId="2" applyNumberFormat="1" applyFont="1" applyFill="1" applyBorder="1" applyAlignment="1">
      <alignment horizontal="center" vertical="center"/>
    </xf>
    <xf numFmtId="4" fontId="3" fillId="3" borderId="5" xfId="0" applyNumberFormat="1" applyFont="1" applyFill="1" applyBorder="1" applyAlignment="1">
      <alignment vertical="center"/>
    </xf>
    <xf numFmtId="9" fontId="3" fillId="3" borderId="5" xfId="2" applyFont="1" applyFill="1" applyBorder="1" applyAlignment="1">
      <alignment horizontal="center" vertical="center"/>
    </xf>
    <xf numFmtId="0" fontId="4" fillId="0" borderId="5" xfId="0" applyNumberFormat="1" applyFont="1" applyFill="1" applyBorder="1" applyAlignment="1">
      <alignment horizontal="left" vertical="center"/>
    </xf>
    <xf numFmtId="9" fontId="4" fillId="0" borderId="5" xfId="2" applyFont="1" applyFill="1" applyBorder="1" applyAlignment="1">
      <alignment horizontal="center" vertical="center"/>
    </xf>
    <xf numFmtId="165" fontId="4" fillId="0" borderId="5" xfId="2" applyNumberFormat="1" applyFont="1" applyFill="1" applyBorder="1" applyAlignment="1">
      <alignment horizontal="center" vertical="center"/>
    </xf>
    <xf numFmtId="166" fontId="4" fillId="0" borderId="5" xfId="2" applyNumberFormat="1" applyFont="1" applyFill="1" applyBorder="1" applyAlignment="1">
      <alignment horizontal="center" vertical="center"/>
    </xf>
    <xf numFmtId="9" fontId="3" fillId="3" borderId="5" xfId="2" applyNumberFormat="1" applyFont="1" applyFill="1" applyBorder="1" applyAlignment="1">
      <alignment horizontal="center" vertical="center"/>
    </xf>
    <xf numFmtId="4" fontId="4" fillId="0" borderId="0" xfId="0" applyNumberFormat="1" applyFont="1" applyFill="1" applyAlignment="1">
      <alignment vertical="center" wrapText="1"/>
    </xf>
    <xf numFmtId="10" fontId="3" fillId="3" borderId="5" xfId="2"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4" fontId="3" fillId="3" borderId="5" xfId="0" applyNumberFormat="1" applyFont="1" applyFill="1" applyBorder="1" applyAlignment="1">
      <alignment horizontal="center" vertical="center"/>
    </xf>
    <xf numFmtId="4" fontId="3" fillId="0" borderId="0" xfId="0" applyNumberFormat="1" applyFont="1" applyAlignment="1">
      <alignment horizontal="center" vertical="center"/>
    </xf>
    <xf numFmtId="3" fontId="4" fillId="0" borderId="8" xfId="0" applyNumberFormat="1" applyFont="1" applyBorder="1" applyAlignment="1" applyProtection="1">
      <alignment vertical="center"/>
    </xf>
    <xf numFmtId="165" fontId="4" fillId="0" borderId="5" xfId="2" applyNumberFormat="1" applyFont="1" applyBorder="1" applyAlignment="1">
      <alignment horizontal="center"/>
    </xf>
    <xf numFmtId="4" fontId="8" fillId="4" borderId="11" xfId="0" applyNumberFormat="1" applyFont="1" applyFill="1" applyBorder="1" applyAlignment="1">
      <alignment horizontal="right" vertical="center"/>
    </xf>
    <xf numFmtId="3" fontId="3" fillId="3" borderId="5" xfId="0" applyNumberFormat="1" applyFont="1" applyFill="1" applyBorder="1" applyAlignment="1">
      <alignment vertical="center"/>
    </xf>
    <xf numFmtId="3" fontId="4" fillId="0" borderId="5" xfId="0" applyNumberFormat="1" applyFont="1" applyFill="1" applyBorder="1" applyAlignment="1">
      <alignment vertical="center"/>
    </xf>
    <xf numFmtId="3" fontId="8" fillId="4" borderId="2" xfId="0" applyNumberFormat="1" applyFont="1" applyFill="1" applyBorder="1" applyAlignment="1">
      <alignment horizontal="right" vertical="center"/>
    </xf>
    <xf numFmtId="3" fontId="4" fillId="0" borderId="5" xfId="0" applyNumberFormat="1" applyFont="1" applyBorder="1" applyAlignment="1">
      <alignment vertical="center"/>
    </xf>
    <xf numFmtId="3" fontId="3" fillId="3" borderId="5" xfId="0" applyNumberFormat="1" applyFont="1" applyFill="1" applyBorder="1" applyAlignment="1">
      <alignment horizontal="center" vertical="center"/>
    </xf>
    <xf numFmtId="3" fontId="3" fillId="0" borderId="5" xfId="2"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3" fontId="3" fillId="3" borderId="5" xfId="2" applyNumberFormat="1" applyFont="1" applyFill="1" applyBorder="1" applyAlignment="1">
      <alignment horizontal="center" vertical="center"/>
    </xf>
    <xf numFmtId="9" fontId="3" fillId="0" borderId="0" xfId="2" applyFont="1" applyAlignment="1">
      <alignment vertical="center"/>
    </xf>
    <xf numFmtId="10" fontId="8" fillId="4" borderId="11" xfId="2" applyNumberFormat="1" applyFont="1" applyFill="1" applyBorder="1" applyAlignment="1">
      <alignment horizontal="center" vertical="center"/>
    </xf>
    <xf numFmtId="10" fontId="4" fillId="0" borderId="5" xfId="2" applyNumberFormat="1" applyFont="1" applyBorder="1" applyAlignment="1">
      <alignment horizontal="center" vertical="center"/>
    </xf>
    <xf numFmtId="3" fontId="4" fillId="0" borderId="8" xfId="0" applyNumberFormat="1" applyFont="1" applyFill="1" applyBorder="1" applyAlignment="1" applyProtection="1">
      <alignment vertical="center"/>
    </xf>
    <xf numFmtId="165" fontId="4" fillId="0" borderId="5" xfId="2" applyNumberFormat="1" applyFont="1" applyFill="1" applyBorder="1" applyAlignment="1">
      <alignment horizontal="center"/>
    </xf>
    <xf numFmtId="0" fontId="2" fillId="0" borderId="0" xfId="0" applyFont="1"/>
    <xf numFmtId="4" fontId="4" fillId="0" borderId="5" xfId="0" applyNumberFormat="1" applyFont="1" applyBorder="1" applyAlignment="1">
      <alignment horizontal="center" vertical="center"/>
    </xf>
    <xf numFmtId="164" fontId="3" fillId="3" borderId="5" xfId="4" applyFont="1" applyFill="1" applyBorder="1" applyAlignment="1">
      <alignment horizontal="center" vertical="center"/>
    </xf>
    <xf numFmtId="3" fontId="4" fillId="0" borderId="5" xfId="0" applyNumberFormat="1" applyFont="1" applyBorder="1" applyAlignment="1">
      <alignment horizontal="center" vertical="center"/>
    </xf>
    <xf numFmtId="3" fontId="4" fillId="0" borderId="5" xfId="0" applyNumberFormat="1" applyFont="1" applyFill="1" applyBorder="1" applyAlignment="1">
      <alignment horizontal="center" vertical="center"/>
    </xf>
    <xf numFmtId="10" fontId="3" fillId="0" borderId="6" xfId="2" applyNumberFormat="1" applyFont="1" applyFill="1" applyBorder="1" applyAlignment="1" applyProtection="1">
      <alignment vertical="center"/>
    </xf>
    <xf numFmtId="4" fontId="3" fillId="0" borderId="13" xfId="0" applyNumberFormat="1" applyFont="1" applyFill="1" applyBorder="1" applyAlignment="1">
      <alignment vertical="center"/>
    </xf>
    <xf numFmtId="4" fontId="4" fillId="0" borderId="13" xfId="0" applyNumberFormat="1" applyFont="1" applyFill="1" applyBorder="1" applyAlignment="1">
      <alignment vertical="center"/>
    </xf>
    <xf numFmtId="4" fontId="4" fillId="0" borderId="13" xfId="0" applyNumberFormat="1" applyFont="1" applyBorder="1" applyAlignment="1">
      <alignment horizontal="center" vertical="center" wrapText="1"/>
    </xf>
    <xf numFmtId="4" fontId="3" fillId="3" borderId="1" xfId="0" quotePrefix="1" applyNumberFormat="1" applyFont="1" applyFill="1" applyBorder="1" applyAlignment="1" applyProtection="1">
      <alignment horizontal="center" vertical="center" wrapText="1"/>
    </xf>
    <xf numFmtId="4" fontId="3" fillId="3" borderId="9" xfId="0" quotePrefix="1" applyNumberFormat="1" applyFont="1" applyFill="1" applyBorder="1" applyAlignment="1" applyProtection="1">
      <alignment horizontal="center" vertical="center" wrapText="1"/>
    </xf>
    <xf numFmtId="4" fontId="4" fillId="2" borderId="0" xfId="0" applyNumberFormat="1" applyFont="1" applyFill="1" applyAlignment="1">
      <alignment horizontal="left" vertical="center"/>
    </xf>
    <xf numFmtId="4" fontId="4" fillId="0" borderId="1" xfId="0" applyNumberFormat="1" applyFont="1" applyFill="1" applyBorder="1" applyAlignment="1">
      <alignment horizontal="justify" vertical="center" wrapText="1"/>
    </xf>
    <xf numFmtId="4" fontId="4" fillId="0" borderId="9" xfId="0" applyNumberFormat="1" applyFont="1" applyFill="1" applyBorder="1" applyAlignment="1">
      <alignment horizontal="justify" vertical="center" wrapText="1"/>
    </xf>
    <xf numFmtId="4" fontId="4" fillId="0" borderId="1" xfId="0" applyNumberFormat="1" applyFont="1" applyBorder="1" applyAlignment="1">
      <alignment horizontal="right" vertical="center"/>
    </xf>
    <xf numFmtId="4" fontId="4" fillId="0" borderId="9" xfId="0" applyNumberFormat="1" applyFont="1" applyBorder="1" applyAlignment="1">
      <alignment horizontal="right" vertical="center"/>
    </xf>
    <xf numFmtId="4" fontId="3" fillId="3" borderId="1" xfId="0" applyNumberFormat="1" applyFont="1" applyFill="1" applyBorder="1" applyAlignment="1">
      <alignment horizontal="right" vertical="center"/>
    </xf>
    <xf numFmtId="4" fontId="3" fillId="3" borderId="9" xfId="0" applyNumberFormat="1" applyFont="1" applyFill="1" applyBorder="1" applyAlignment="1">
      <alignment horizontal="right" vertical="center"/>
    </xf>
    <xf numFmtId="4" fontId="3" fillId="3" borderId="2" xfId="0" applyNumberFormat="1" applyFont="1" applyFill="1" applyBorder="1" applyAlignment="1" applyProtection="1">
      <alignment horizontal="center" vertical="center" wrapText="1"/>
    </xf>
    <xf numFmtId="4" fontId="3" fillId="3" borderId="4" xfId="0" applyNumberFormat="1" applyFont="1" applyFill="1" applyBorder="1" applyAlignment="1" applyProtection="1">
      <alignment horizontal="center" vertical="center" wrapText="1"/>
    </xf>
    <xf numFmtId="4" fontId="3" fillId="3" borderId="5" xfId="0" applyNumberFormat="1" applyFont="1" applyFill="1" applyBorder="1" applyAlignment="1">
      <alignment horizontal="center" vertical="center" wrapText="1"/>
    </xf>
    <xf numFmtId="4" fontId="3" fillId="3" borderId="6" xfId="0" applyNumberFormat="1" applyFont="1" applyFill="1" applyBorder="1" applyAlignment="1" applyProtection="1">
      <alignment horizontal="center" vertical="center" wrapText="1"/>
    </xf>
    <xf numFmtId="0" fontId="6" fillId="0" borderId="12"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8" xfId="0" applyNumberFormat="1" applyFont="1" applyBorder="1" applyAlignment="1">
      <alignment horizontal="center" vertical="center"/>
    </xf>
    <xf numFmtId="0" fontId="3" fillId="0" borderId="5" xfId="1" applyNumberFormat="1" applyFont="1" applyBorder="1" applyAlignment="1">
      <alignment horizontal="left" vertical="center"/>
    </xf>
    <xf numFmtId="4" fontId="3" fillId="0" borderId="5" xfId="1" applyNumberFormat="1" applyFont="1" applyBorder="1" applyAlignment="1">
      <alignment horizontal="left" vertical="center"/>
    </xf>
    <xf numFmtId="0" fontId="8" fillId="3" borderId="12"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4" fontId="8" fillId="3" borderId="5" xfId="0" applyNumberFormat="1" applyFont="1" applyFill="1" applyBorder="1" applyAlignment="1">
      <alignment horizontal="center" vertical="center"/>
    </xf>
    <xf numFmtId="0" fontId="2" fillId="0" borderId="5" xfId="0" applyFont="1" applyBorder="1" applyAlignment="1">
      <alignment horizontal="left" vertical="center"/>
    </xf>
    <xf numFmtId="4" fontId="3" fillId="0" borderId="5" xfId="1" applyNumberFormat="1" applyFont="1" applyBorder="1" applyAlignment="1" applyProtection="1">
      <alignment horizontal="center" vertical="center"/>
    </xf>
    <xf numFmtId="0" fontId="4" fillId="0" borderId="5" xfId="1" applyNumberFormat="1" applyFont="1" applyFill="1" applyBorder="1" applyAlignment="1">
      <alignment horizontal="left"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5" xfId="0" applyFont="1" applyBorder="1" applyAlignment="1">
      <alignment horizontal="left" vertical="center" wrapText="1"/>
    </xf>
    <xf numFmtId="0" fontId="7" fillId="0" borderId="5" xfId="0" applyFont="1" applyBorder="1" applyAlignment="1">
      <alignment horizontal="center" vertical="center" wrapText="1"/>
    </xf>
    <xf numFmtId="0" fontId="6" fillId="0" borderId="5" xfId="0" applyNumberFormat="1" applyFont="1" applyBorder="1" applyAlignment="1">
      <alignment horizontal="center" vertical="center"/>
    </xf>
    <xf numFmtId="0" fontId="7" fillId="0" borderId="12"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4" fillId="0" borderId="5" xfId="1" applyNumberFormat="1" applyFont="1" applyFill="1" applyBorder="1" applyAlignment="1">
      <alignment horizontal="left" vertical="center" wrapText="1"/>
    </xf>
    <xf numFmtId="4" fontId="3" fillId="0" borderId="5" xfId="1" applyNumberFormat="1" applyFont="1" applyFill="1" applyBorder="1" applyAlignment="1" applyProtection="1">
      <alignment horizontal="center" vertical="center"/>
    </xf>
    <xf numFmtId="4" fontId="4" fillId="0" borderId="1" xfId="0" applyNumberFormat="1" applyFont="1" applyBorder="1" applyAlignment="1">
      <alignment horizontal="left" vertical="center" wrapText="1"/>
    </xf>
    <xf numFmtId="4" fontId="4" fillId="0" borderId="3" xfId="0" applyNumberFormat="1" applyFont="1" applyBorder="1" applyAlignment="1">
      <alignment horizontal="left" vertical="center" wrapText="1"/>
    </xf>
    <xf numFmtId="4" fontId="4" fillId="0" borderId="9" xfId="0" applyNumberFormat="1" applyFont="1" applyBorder="1" applyAlignment="1">
      <alignment horizontal="left" vertical="center" wrapText="1"/>
    </xf>
    <xf numFmtId="0" fontId="3" fillId="3" borderId="2"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4" fontId="3" fillId="3" borderId="12" xfId="0" applyNumberFormat="1" applyFont="1" applyFill="1" applyBorder="1" applyAlignment="1">
      <alignment horizontal="center" vertical="center" wrapText="1"/>
    </xf>
    <xf numFmtId="4" fontId="3" fillId="3" borderId="13"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3" fillId="3" borderId="15" xfId="0" applyNumberFormat="1" applyFont="1" applyFill="1" applyBorder="1" applyAlignment="1">
      <alignment horizontal="center" vertical="center" wrapText="1"/>
    </xf>
    <xf numFmtId="4" fontId="3" fillId="3" borderId="0"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4" fontId="3" fillId="3" borderId="14" xfId="0" applyNumberFormat="1" applyFont="1" applyFill="1" applyBorder="1" applyAlignment="1">
      <alignment horizontal="center" vertical="center" wrapText="1"/>
    </xf>
    <xf numFmtId="4" fontId="3" fillId="3" borderId="7" xfId="0" applyNumberFormat="1" applyFont="1" applyFill="1" applyBorder="1" applyAlignment="1">
      <alignment horizontal="center" vertical="center" wrapText="1"/>
    </xf>
    <xf numFmtId="4" fontId="3" fillId="3" borderId="8"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4" fontId="3" fillId="3" borderId="5" xfId="0" applyNumberFormat="1" applyFont="1" applyFill="1" applyBorder="1" applyAlignment="1" applyProtection="1">
      <alignment horizontal="center" vertical="center" wrapText="1"/>
    </xf>
    <xf numFmtId="4" fontId="3" fillId="3" borderId="5" xfId="0" quotePrefix="1" applyNumberFormat="1" applyFont="1" applyFill="1" applyBorder="1" applyAlignment="1" applyProtection="1">
      <alignment horizontal="center" vertical="center" wrapText="1"/>
    </xf>
    <xf numFmtId="4" fontId="3" fillId="0" borderId="1" xfId="0" applyNumberFormat="1" applyFont="1" applyBorder="1" applyAlignment="1">
      <alignment horizontal="left" vertical="center" wrapText="1"/>
    </xf>
    <xf numFmtId="0" fontId="3" fillId="0" borderId="5" xfId="0" applyNumberFormat="1" applyFont="1" applyFill="1" applyBorder="1" applyAlignment="1">
      <alignment horizontal="center" vertical="center"/>
    </xf>
    <xf numFmtId="4" fontId="3" fillId="0" borderId="5" xfId="0" applyNumberFormat="1" applyFont="1" applyFill="1" applyBorder="1" applyAlignment="1">
      <alignment horizontal="right" vertical="center"/>
    </xf>
    <xf numFmtId="0" fontId="8" fillId="4" borderId="5" xfId="0" applyNumberFormat="1" applyFont="1" applyFill="1" applyBorder="1" applyAlignment="1">
      <alignment horizontal="center" vertical="center"/>
    </xf>
    <xf numFmtId="4" fontId="8" fillId="4" borderId="5" xfId="0" applyNumberFormat="1" applyFont="1" applyFill="1" applyBorder="1" applyAlignment="1">
      <alignment horizontal="center" vertical="center"/>
    </xf>
    <xf numFmtId="4" fontId="3" fillId="3" borderId="5" xfId="0" applyNumberFormat="1" applyFont="1" applyFill="1" applyBorder="1" applyAlignment="1">
      <alignment horizontal="left" vertical="center" wrapText="1"/>
    </xf>
    <xf numFmtId="4" fontId="4" fillId="0" borderId="5" xfId="0" applyNumberFormat="1" applyFont="1" applyBorder="1" applyAlignment="1">
      <alignment horizontal="left" vertical="center" wrapText="1"/>
    </xf>
    <xf numFmtId="4" fontId="4" fillId="0" borderId="5" xfId="0" applyNumberFormat="1" applyFont="1" applyFill="1" applyBorder="1" applyAlignment="1">
      <alignment horizontal="left" vertical="center" wrapText="1"/>
    </xf>
    <xf numFmtId="4" fontId="4" fillId="0" borderId="5" xfId="0" applyNumberFormat="1" applyFont="1" applyBorder="1" applyAlignment="1">
      <alignment horizontal="left" vertical="center"/>
    </xf>
    <xf numFmtId="4" fontId="4" fillId="0" borderId="5" xfId="0" applyNumberFormat="1" applyFont="1" applyBorder="1" applyAlignment="1">
      <alignment horizontal="right" vertical="center" wrapText="1"/>
    </xf>
  </cellXfs>
  <cellStyles count="5">
    <cellStyle name="Moneda" xfId="4" builtinId="4"/>
    <cellStyle name="Normal" xfId="0" builtinId="0"/>
    <cellStyle name="Normal 2" xfId="3"/>
    <cellStyle name="Normal 4" xfId="1"/>
    <cellStyle name="Porcentaje"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323850</xdr:colOff>
      <xdr:row>11</xdr:row>
      <xdr:rowOff>38100</xdr:rowOff>
    </xdr:from>
    <xdr:to>
      <xdr:col>7</xdr:col>
      <xdr:colOff>342900</xdr:colOff>
      <xdr:row>11</xdr:row>
      <xdr:rowOff>38100</xdr:rowOff>
    </xdr:to>
    <xdr:pic>
      <xdr:nvPicPr>
        <xdr:cNvPr id="1868" name="2 Entrada de lápiz"/>
        <xdr:cNvPicPr>
          <a:picLocks noChangeAspect="1" noChangeArrowheads="1"/>
        </xdr:cNvPicPr>
      </xdr:nvPicPr>
      <xdr:blipFill>
        <a:blip xmlns:r="http://schemas.openxmlformats.org/officeDocument/2006/relationships" r:embed="rId1"/>
        <a:srcRect/>
        <a:stretch>
          <a:fillRect/>
        </a:stretch>
      </xdr:blipFill>
      <xdr:spPr bwMode="auto">
        <a:xfrm>
          <a:off x="7943850" y="2324100"/>
          <a:ext cx="19050" cy="0"/>
        </a:xfrm>
        <a:prstGeom prst="rect">
          <a:avLst/>
        </a:prstGeom>
        <a:noFill/>
        <a:ln w="9525">
          <a:noFill/>
          <a:miter lim="800000"/>
          <a:headEnd/>
          <a:tailEnd/>
        </a:ln>
      </xdr:spPr>
    </xdr:pic>
    <xdr:clientData/>
  </xdr:twoCellAnchor>
  <xdr:twoCellAnchor editAs="oneCell">
    <xdr:from>
      <xdr:col>0</xdr:col>
      <xdr:colOff>99774</xdr:colOff>
      <xdr:row>0</xdr:row>
      <xdr:rowOff>40124</xdr:rowOff>
    </xdr:from>
    <xdr:to>
      <xdr:col>1</xdr:col>
      <xdr:colOff>848035</xdr:colOff>
      <xdr:row>2</xdr:row>
      <xdr:rowOff>306917</xdr:rowOff>
    </xdr:to>
    <xdr:pic>
      <xdr:nvPicPr>
        <xdr:cNvPr id="1869" name="7 Imagen" descr="Logo portada - copia.png"/>
        <xdr:cNvPicPr>
          <a:picLocks noChangeAspect="1"/>
        </xdr:cNvPicPr>
      </xdr:nvPicPr>
      <xdr:blipFill>
        <a:blip xmlns:r="http://schemas.openxmlformats.org/officeDocument/2006/relationships" r:embed="rId2" cstate="print"/>
        <a:srcRect/>
        <a:stretch>
          <a:fillRect/>
        </a:stretch>
      </xdr:blipFill>
      <xdr:spPr bwMode="auto">
        <a:xfrm>
          <a:off x="99774" y="40124"/>
          <a:ext cx="1044594" cy="690126"/>
        </a:xfrm>
        <a:prstGeom prst="rect">
          <a:avLst/>
        </a:prstGeom>
        <a:noFill/>
        <a:ln w="9525">
          <a:noFill/>
          <a:miter lim="800000"/>
          <a:headEnd/>
          <a:tailEnd/>
        </a:ln>
      </xdr:spPr>
    </xdr:pic>
    <xdr:clientData/>
  </xdr:twoCellAnchor>
  <xdr:twoCellAnchor editAs="oneCell">
    <xdr:from>
      <xdr:col>1</xdr:col>
      <xdr:colOff>931332</xdr:colOff>
      <xdr:row>0</xdr:row>
      <xdr:rowOff>52916</xdr:rowOff>
    </xdr:from>
    <xdr:to>
      <xdr:col>1</xdr:col>
      <xdr:colOff>2281558</xdr:colOff>
      <xdr:row>2</xdr:row>
      <xdr:rowOff>306917</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27665" y="52916"/>
          <a:ext cx="1350226" cy="677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323850</xdr:colOff>
      <xdr:row>16</xdr:row>
      <xdr:rowOff>38100</xdr:rowOff>
    </xdr:from>
    <xdr:to>
      <xdr:col>10</xdr:col>
      <xdr:colOff>342900</xdr:colOff>
      <xdr:row>16</xdr:row>
      <xdr:rowOff>38100</xdr:rowOff>
    </xdr:to>
    <xdr:pic>
      <xdr:nvPicPr>
        <xdr:cNvPr id="2" name="2 Entrada de lápiz"/>
        <xdr:cNvPicPr>
          <a:picLocks noChangeAspect="1" noChangeArrowheads="1"/>
        </xdr:cNvPicPr>
      </xdr:nvPicPr>
      <xdr:blipFill>
        <a:blip xmlns:r="http://schemas.openxmlformats.org/officeDocument/2006/relationships" r:embed="rId1"/>
        <a:srcRect/>
        <a:stretch>
          <a:fillRect/>
        </a:stretch>
      </xdr:blipFill>
      <xdr:spPr bwMode="auto">
        <a:xfrm>
          <a:off x="7848600" y="3048000"/>
          <a:ext cx="19050" cy="0"/>
        </a:xfrm>
        <a:prstGeom prst="rect">
          <a:avLst/>
        </a:prstGeom>
        <a:noFill/>
        <a:ln w="9525">
          <a:noFill/>
          <a:miter lim="800000"/>
          <a:headEnd/>
          <a:tailEnd/>
        </a:ln>
      </xdr:spPr>
    </xdr:pic>
    <xdr:clientData/>
  </xdr:twoCellAnchor>
  <xdr:twoCellAnchor editAs="oneCell">
    <xdr:from>
      <xdr:col>0</xdr:col>
      <xdr:colOff>190499</xdr:colOff>
      <xdr:row>0</xdr:row>
      <xdr:rowOff>38895</xdr:rowOff>
    </xdr:from>
    <xdr:to>
      <xdr:col>1</xdr:col>
      <xdr:colOff>873125</xdr:colOff>
      <xdr:row>2</xdr:row>
      <xdr:rowOff>310808</xdr:rowOff>
    </xdr:to>
    <xdr:pic>
      <xdr:nvPicPr>
        <xdr:cNvPr id="3" name="7 Imagen" descr="Logo portada - copia.png"/>
        <xdr:cNvPicPr>
          <a:picLocks noChangeAspect="1"/>
        </xdr:cNvPicPr>
      </xdr:nvPicPr>
      <xdr:blipFill>
        <a:blip xmlns:r="http://schemas.openxmlformats.org/officeDocument/2006/relationships" r:embed="rId2" cstate="print"/>
        <a:srcRect/>
        <a:stretch>
          <a:fillRect/>
        </a:stretch>
      </xdr:blipFill>
      <xdr:spPr bwMode="auto">
        <a:xfrm>
          <a:off x="190499" y="38895"/>
          <a:ext cx="968376" cy="637038"/>
        </a:xfrm>
        <a:prstGeom prst="rect">
          <a:avLst/>
        </a:prstGeom>
        <a:noFill/>
        <a:ln w="9525">
          <a:noFill/>
          <a:miter lim="800000"/>
          <a:headEnd/>
          <a:tailEnd/>
        </a:ln>
      </xdr:spPr>
    </xdr:pic>
    <xdr:clientData/>
  </xdr:twoCellAnchor>
  <xdr:twoCellAnchor>
    <xdr:from>
      <xdr:col>10</xdr:col>
      <xdr:colOff>323850</xdr:colOff>
      <xdr:row>17</xdr:row>
      <xdr:rowOff>38100</xdr:rowOff>
    </xdr:from>
    <xdr:to>
      <xdr:col>10</xdr:col>
      <xdr:colOff>342900</xdr:colOff>
      <xdr:row>17</xdr:row>
      <xdr:rowOff>38100</xdr:rowOff>
    </xdr:to>
    <xdr:pic>
      <xdr:nvPicPr>
        <xdr:cNvPr id="5" name="2 Entrada de lápiz"/>
        <xdr:cNvPicPr>
          <a:picLocks noChangeAspect="1" noChangeArrowheads="1"/>
        </xdr:cNvPicPr>
      </xdr:nvPicPr>
      <xdr:blipFill>
        <a:blip xmlns:r="http://schemas.openxmlformats.org/officeDocument/2006/relationships" r:embed="rId1"/>
        <a:srcRect/>
        <a:stretch>
          <a:fillRect/>
        </a:stretch>
      </xdr:blipFill>
      <xdr:spPr bwMode="auto">
        <a:xfrm>
          <a:off x="7848600" y="3333750"/>
          <a:ext cx="19050" cy="0"/>
        </a:xfrm>
        <a:prstGeom prst="rect">
          <a:avLst/>
        </a:prstGeom>
        <a:noFill/>
        <a:ln w="9525">
          <a:noFill/>
          <a:miter lim="800000"/>
          <a:headEnd/>
          <a:tailEnd/>
        </a:ln>
      </xdr:spPr>
    </xdr:pic>
    <xdr:clientData/>
  </xdr:twoCellAnchor>
  <xdr:twoCellAnchor>
    <xdr:from>
      <xdr:col>10</xdr:col>
      <xdr:colOff>323850</xdr:colOff>
      <xdr:row>17</xdr:row>
      <xdr:rowOff>38100</xdr:rowOff>
    </xdr:from>
    <xdr:to>
      <xdr:col>10</xdr:col>
      <xdr:colOff>342900</xdr:colOff>
      <xdr:row>17</xdr:row>
      <xdr:rowOff>38100</xdr:rowOff>
    </xdr:to>
    <xdr:pic>
      <xdr:nvPicPr>
        <xdr:cNvPr id="7" name="2 Entrada de lápiz"/>
        <xdr:cNvPicPr>
          <a:picLocks noChangeAspect="1" noChangeArrowheads="1"/>
        </xdr:cNvPicPr>
      </xdr:nvPicPr>
      <xdr:blipFill>
        <a:blip xmlns:r="http://schemas.openxmlformats.org/officeDocument/2006/relationships" r:embed="rId1"/>
        <a:srcRect/>
        <a:stretch>
          <a:fillRect/>
        </a:stretch>
      </xdr:blipFill>
      <xdr:spPr bwMode="auto">
        <a:xfrm>
          <a:off x="7848600" y="3333750"/>
          <a:ext cx="19050" cy="0"/>
        </a:xfrm>
        <a:prstGeom prst="rect">
          <a:avLst/>
        </a:prstGeom>
        <a:noFill/>
        <a:ln w="9525">
          <a:noFill/>
          <a:miter lim="800000"/>
          <a:headEnd/>
          <a:tailEnd/>
        </a:ln>
      </xdr:spPr>
    </xdr:pic>
    <xdr:clientData/>
  </xdr:twoCellAnchor>
  <xdr:twoCellAnchor editAs="oneCell">
    <xdr:from>
      <xdr:col>2</xdr:col>
      <xdr:colOff>190500</xdr:colOff>
      <xdr:row>0</xdr:row>
      <xdr:rowOff>31518</xdr:rowOff>
    </xdr:from>
    <xdr:to>
      <xdr:col>2</xdr:col>
      <xdr:colOff>1488291</xdr:colOff>
      <xdr:row>2</xdr:row>
      <xdr:rowOff>317933</xdr:rowOff>
    </xdr:to>
    <xdr:pic>
      <xdr:nvPicPr>
        <xdr:cNvPr id="8"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3188" y="31518"/>
          <a:ext cx="1297791" cy="65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6"/>
  <sheetViews>
    <sheetView showZeros="0" view="pageBreakPreview" zoomScaleSheetLayoutView="100" workbookViewId="0">
      <selection activeCell="D8" sqref="D8:D9"/>
    </sheetView>
  </sheetViews>
  <sheetFormatPr baseColWidth="10" defaultRowHeight="11.25" x14ac:dyDescent="0.2"/>
  <cols>
    <col min="1" max="1" width="4.42578125" style="24" customWidth="1"/>
    <col min="2" max="2" width="35.7109375" style="1" customWidth="1"/>
    <col min="3" max="3" width="20" style="1" customWidth="1"/>
    <col min="4" max="4" width="17.28515625" style="1" customWidth="1"/>
    <col min="5" max="5" width="18.5703125" style="1" customWidth="1"/>
    <col min="6" max="6" width="17.42578125" style="1" customWidth="1"/>
    <col min="7" max="7" width="16.7109375" style="1" customWidth="1"/>
    <col min="8" max="8" width="15.85546875" style="1" customWidth="1"/>
    <col min="9" max="9" width="15.7109375" style="1" customWidth="1"/>
    <col min="10" max="10" width="8.140625" style="1" customWidth="1"/>
    <col min="11" max="11" width="11.42578125" style="1"/>
    <col min="12" max="12" width="11.7109375" style="1" bestFit="1" customWidth="1"/>
    <col min="13" max="16384" width="11.42578125" style="1"/>
  </cols>
  <sheetData>
    <row r="1" spans="1:11" s="6" customFormat="1" ht="16.5" customHeight="1" x14ac:dyDescent="0.2">
      <c r="A1" s="105"/>
      <c r="B1" s="106"/>
      <c r="C1" s="122" t="s">
        <v>171</v>
      </c>
      <c r="D1" s="122"/>
      <c r="E1" s="122"/>
      <c r="F1" s="122"/>
      <c r="G1" s="122"/>
      <c r="H1" s="122"/>
      <c r="I1" s="116" t="s">
        <v>70</v>
      </c>
      <c r="J1" s="116"/>
    </row>
    <row r="2" spans="1:11" s="6" customFormat="1" ht="16.5" customHeight="1" x14ac:dyDescent="0.2">
      <c r="A2" s="107"/>
      <c r="B2" s="108"/>
      <c r="C2" s="122"/>
      <c r="D2" s="122"/>
      <c r="E2" s="122"/>
      <c r="F2" s="122"/>
      <c r="G2" s="122"/>
      <c r="H2" s="122"/>
      <c r="I2" s="116" t="s">
        <v>154</v>
      </c>
      <c r="J2" s="116"/>
    </row>
    <row r="3" spans="1:11" s="6" customFormat="1" ht="26.25" customHeight="1" x14ac:dyDescent="0.2">
      <c r="A3" s="109"/>
      <c r="B3" s="110"/>
      <c r="C3" s="122"/>
      <c r="D3" s="122"/>
      <c r="E3" s="122"/>
      <c r="F3" s="122"/>
      <c r="G3" s="122"/>
      <c r="H3" s="122"/>
      <c r="I3" s="121" t="s">
        <v>155</v>
      </c>
      <c r="J3" s="121"/>
      <c r="K3" s="1"/>
    </row>
    <row r="4" spans="1:11" s="6" customFormat="1" ht="12" customHeight="1" x14ac:dyDescent="0.2">
      <c r="A4" s="111" t="s">
        <v>10</v>
      </c>
      <c r="B4" s="111"/>
      <c r="C4" s="118"/>
      <c r="D4" s="118"/>
      <c r="E4" s="118"/>
      <c r="F4" s="118"/>
      <c r="G4" s="117" t="s">
        <v>13</v>
      </c>
      <c r="H4" s="119"/>
      <c r="I4" s="119"/>
      <c r="J4" s="119"/>
      <c r="K4" s="1"/>
    </row>
    <row r="5" spans="1:11" s="6" customFormat="1" ht="12" customHeight="1" x14ac:dyDescent="0.2">
      <c r="A5" s="111" t="s">
        <v>173</v>
      </c>
      <c r="B5" s="111"/>
      <c r="C5" s="118"/>
      <c r="D5" s="118"/>
      <c r="E5" s="118"/>
      <c r="F5" s="118"/>
      <c r="G5" s="117"/>
      <c r="H5" s="119"/>
      <c r="I5" s="119"/>
      <c r="J5" s="119"/>
      <c r="K5" s="1"/>
    </row>
    <row r="6" spans="1:11" s="6" customFormat="1" ht="12" customHeight="1" x14ac:dyDescent="0.2">
      <c r="A6" s="112" t="s">
        <v>11</v>
      </c>
      <c r="B6" s="112"/>
      <c r="C6" s="118"/>
      <c r="D6" s="118"/>
      <c r="E6" s="118"/>
      <c r="F6" s="118"/>
      <c r="G6" s="117" t="s">
        <v>14</v>
      </c>
      <c r="H6" s="120" t="s">
        <v>170</v>
      </c>
      <c r="I6" s="120"/>
      <c r="J6" s="120"/>
      <c r="K6" s="1"/>
    </row>
    <row r="7" spans="1:11" s="6" customFormat="1" ht="12" customHeight="1" x14ac:dyDescent="0.2">
      <c r="A7" s="111" t="s">
        <v>12</v>
      </c>
      <c r="B7" s="111"/>
      <c r="C7" s="118"/>
      <c r="D7" s="118"/>
      <c r="E7" s="118"/>
      <c r="F7" s="118"/>
      <c r="G7" s="117"/>
      <c r="H7" s="120"/>
      <c r="I7" s="120"/>
      <c r="J7" s="120"/>
      <c r="K7" s="1"/>
    </row>
    <row r="8" spans="1:11" s="8" customFormat="1" ht="14.25" customHeight="1" x14ac:dyDescent="0.2">
      <c r="A8" s="113" t="s">
        <v>0</v>
      </c>
      <c r="B8" s="115" t="s">
        <v>2</v>
      </c>
      <c r="C8" s="115"/>
      <c r="D8" s="101" t="s">
        <v>3</v>
      </c>
      <c r="E8" s="101" t="s">
        <v>4</v>
      </c>
      <c r="F8" s="101" t="s">
        <v>68</v>
      </c>
      <c r="G8" s="101" t="s">
        <v>80</v>
      </c>
      <c r="H8" s="103" t="s">
        <v>7</v>
      </c>
      <c r="I8" s="92" t="s">
        <v>6</v>
      </c>
      <c r="J8" s="93"/>
      <c r="K8" s="1"/>
    </row>
    <row r="9" spans="1:11" s="8" customFormat="1" ht="24.75" customHeight="1" x14ac:dyDescent="0.2">
      <c r="A9" s="114"/>
      <c r="B9" s="115"/>
      <c r="C9" s="115"/>
      <c r="D9" s="102"/>
      <c r="E9" s="104"/>
      <c r="F9" s="102"/>
      <c r="G9" s="102"/>
      <c r="H9" s="103"/>
      <c r="I9" s="38" t="s">
        <v>79</v>
      </c>
      <c r="J9" s="20" t="s">
        <v>52</v>
      </c>
    </row>
    <row r="10" spans="1:11" ht="38.25" customHeight="1" x14ac:dyDescent="0.2">
      <c r="A10" s="22">
        <v>1</v>
      </c>
      <c r="B10" s="95" t="s">
        <v>167</v>
      </c>
      <c r="C10" s="96"/>
      <c r="D10" s="14">
        <f>'PROYECTO 1'!F90</f>
        <v>0</v>
      </c>
      <c r="E10" s="23">
        <f>'PROYECTO 1'!G90</f>
        <v>0</v>
      </c>
      <c r="F10" s="23">
        <f>+D10+E10</f>
        <v>0</v>
      </c>
      <c r="G10" s="23">
        <f>'PROYECTO 1'!J90</f>
        <v>0</v>
      </c>
      <c r="H10" s="2">
        <f>'PROYECTO 1'!L90</f>
        <v>0</v>
      </c>
      <c r="I10" s="7">
        <f>H10+G10</f>
        <v>0</v>
      </c>
      <c r="J10" s="4" t="e">
        <f>+I10/F10</f>
        <v>#DIV/0!</v>
      </c>
    </row>
    <row r="11" spans="1:11" ht="28.5" customHeight="1" x14ac:dyDescent="0.2">
      <c r="A11" s="22">
        <v>2</v>
      </c>
      <c r="B11" s="95" t="s">
        <v>168</v>
      </c>
      <c r="C11" s="96"/>
      <c r="D11" s="14"/>
      <c r="E11" s="23"/>
      <c r="F11" s="23">
        <f t="shared" ref="F11:F19" si="0">+D11+E11</f>
        <v>0</v>
      </c>
      <c r="G11" s="23">
        <v>0</v>
      </c>
      <c r="H11" s="2">
        <v>0</v>
      </c>
      <c r="I11" s="5">
        <f t="shared" ref="I11:I13" si="1">H11+G11</f>
        <v>0</v>
      </c>
      <c r="J11" s="4"/>
    </row>
    <row r="12" spans="1:11" ht="28.5" customHeight="1" x14ac:dyDescent="0.2">
      <c r="A12" s="22">
        <v>3</v>
      </c>
      <c r="B12" s="95" t="s">
        <v>169</v>
      </c>
      <c r="C12" s="96"/>
      <c r="D12" s="14"/>
      <c r="E12" s="23"/>
      <c r="F12" s="23">
        <f t="shared" si="0"/>
        <v>0</v>
      </c>
      <c r="G12" s="23">
        <v>0</v>
      </c>
      <c r="H12" s="2">
        <v>0</v>
      </c>
      <c r="I12" s="5">
        <f t="shared" si="1"/>
        <v>0</v>
      </c>
      <c r="J12" s="4"/>
    </row>
    <row r="13" spans="1:11" ht="28.5" customHeight="1" x14ac:dyDescent="0.2">
      <c r="A13" s="22">
        <v>4</v>
      </c>
      <c r="B13" s="95"/>
      <c r="C13" s="96"/>
      <c r="D13" s="14"/>
      <c r="E13" s="23"/>
      <c r="F13" s="23">
        <f t="shared" si="0"/>
        <v>0</v>
      </c>
      <c r="G13" s="23">
        <v>0</v>
      </c>
      <c r="H13" s="2">
        <v>0</v>
      </c>
      <c r="I13" s="5">
        <f t="shared" si="1"/>
        <v>0</v>
      </c>
      <c r="J13" s="4"/>
    </row>
    <row r="14" spans="1:11" ht="28.5" customHeight="1" x14ac:dyDescent="0.2">
      <c r="A14" s="22">
        <v>5</v>
      </c>
      <c r="B14" s="95"/>
      <c r="C14" s="96"/>
      <c r="D14" s="14"/>
      <c r="E14" s="23"/>
      <c r="F14" s="23">
        <f t="shared" si="0"/>
        <v>0</v>
      </c>
      <c r="G14" s="23">
        <v>0</v>
      </c>
      <c r="H14" s="2">
        <v>0</v>
      </c>
      <c r="I14" s="5">
        <f t="shared" ref="I14:I19" si="2">H14+G14</f>
        <v>0</v>
      </c>
      <c r="J14" s="4"/>
    </row>
    <row r="15" spans="1:11" ht="28.5" customHeight="1" x14ac:dyDescent="0.2">
      <c r="A15" s="22">
        <v>6</v>
      </c>
      <c r="B15" s="95"/>
      <c r="C15" s="96"/>
      <c r="D15" s="14"/>
      <c r="E15" s="23"/>
      <c r="F15" s="23">
        <f t="shared" si="0"/>
        <v>0</v>
      </c>
      <c r="G15" s="23">
        <v>0</v>
      </c>
      <c r="H15" s="2">
        <v>0</v>
      </c>
      <c r="I15" s="5">
        <f t="shared" si="2"/>
        <v>0</v>
      </c>
      <c r="J15" s="4"/>
    </row>
    <row r="16" spans="1:11" ht="28.5" customHeight="1" x14ac:dyDescent="0.2">
      <c r="A16" s="22">
        <v>7</v>
      </c>
      <c r="B16" s="95"/>
      <c r="C16" s="96"/>
      <c r="D16" s="14"/>
      <c r="E16" s="23"/>
      <c r="F16" s="23">
        <f t="shared" si="0"/>
        <v>0</v>
      </c>
      <c r="G16" s="23">
        <v>0</v>
      </c>
      <c r="H16" s="2">
        <v>0</v>
      </c>
      <c r="I16" s="5">
        <f t="shared" si="2"/>
        <v>0</v>
      </c>
      <c r="J16" s="4"/>
    </row>
    <row r="17" spans="1:10" ht="28.5" customHeight="1" x14ac:dyDescent="0.2">
      <c r="A17" s="22">
        <v>8</v>
      </c>
      <c r="B17" s="95"/>
      <c r="C17" s="96"/>
      <c r="D17" s="14"/>
      <c r="E17" s="23"/>
      <c r="F17" s="23">
        <f t="shared" si="0"/>
        <v>0</v>
      </c>
      <c r="G17" s="23">
        <v>0</v>
      </c>
      <c r="H17" s="2">
        <v>0</v>
      </c>
      <c r="I17" s="5">
        <f t="shared" si="2"/>
        <v>0</v>
      </c>
      <c r="J17" s="4"/>
    </row>
    <row r="18" spans="1:10" ht="28.5" customHeight="1" x14ac:dyDescent="0.2">
      <c r="A18" s="22">
        <v>9</v>
      </c>
      <c r="B18" s="95"/>
      <c r="C18" s="96"/>
      <c r="D18" s="14"/>
      <c r="E18" s="23"/>
      <c r="F18" s="23">
        <f t="shared" si="0"/>
        <v>0</v>
      </c>
      <c r="G18" s="23">
        <v>0</v>
      </c>
      <c r="H18" s="2">
        <v>0</v>
      </c>
      <c r="I18" s="5">
        <f t="shared" si="2"/>
        <v>0</v>
      </c>
      <c r="J18" s="4"/>
    </row>
    <row r="19" spans="1:10" ht="28.5" customHeight="1" x14ac:dyDescent="0.2">
      <c r="A19" s="22">
        <v>10</v>
      </c>
      <c r="B19" s="95"/>
      <c r="C19" s="96"/>
      <c r="D19" s="14"/>
      <c r="E19" s="23"/>
      <c r="F19" s="23">
        <f t="shared" si="0"/>
        <v>0</v>
      </c>
      <c r="G19" s="23">
        <v>0</v>
      </c>
      <c r="H19" s="2">
        <v>0</v>
      </c>
      <c r="I19" s="5">
        <f t="shared" si="2"/>
        <v>0</v>
      </c>
      <c r="J19" s="4"/>
    </row>
    <row r="20" spans="1:10" s="8" customFormat="1" ht="18.75" customHeight="1" x14ac:dyDescent="0.2">
      <c r="A20" s="19"/>
      <c r="B20" s="99" t="s">
        <v>75</v>
      </c>
      <c r="C20" s="100"/>
      <c r="D20" s="15">
        <f t="shared" ref="D20:I20" si="3">SUM(D10:D19)</f>
        <v>0</v>
      </c>
      <c r="E20" s="15">
        <f t="shared" si="3"/>
        <v>0</v>
      </c>
      <c r="F20" s="15">
        <f t="shared" si="3"/>
        <v>0</v>
      </c>
      <c r="G20" s="15">
        <f t="shared" si="3"/>
        <v>0</v>
      </c>
      <c r="H20" s="28">
        <f t="shared" si="3"/>
        <v>0</v>
      </c>
      <c r="I20" s="15">
        <f t="shared" si="3"/>
        <v>0</v>
      </c>
      <c r="J20" s="88" t="e">
        <f>+I20/F20</f>
        <v>#DIV/0!</v>
      </c>
    </row>
    <row r="21" spans="1:10" s="8" customFormat="1" ht="14.25" customHeight="1" x14ac:dyDescent="0.2">
      <c r="A21" s="19"/>
      <c r="B21" s="97" t="s">
        <v>77</v>
      </c>
      <c r="C21" s="98" t="s">
        <v>76</v>
      </c>
      <c r="D21" s="10">
        <f>+D20/1.16</f>
        <v>0</v>
      </c>
      <c r="E21" s="3"/>
      <c r="F21" s="10">
        <f>+F20/1.16</f>
        <v>0</v>
      </c>
      <c r="G21" s="10">
        <f>+G20/1.16</f>
        <v>0</v>
      </c>
      <c r="H21" s="10">
        <f>+H20/1.16</f>
        <v>0</v>
      </c>
      <c r="I21" s="10">
        <f>+I20/1.16</f>
        <v>0</v>
      </c>
      <c r="J21" s="4"/>
    </row>
    <row r="22" spans="1:10" ht="14.25" customHeight="1" x14ac:dyDescent="0.2">
      <c r="A22" s="18"/>
      <c r="B22" s="97" t="s">
        <v>87</v>
      </c>
      <c r="C22" s="98"/>
      <c r="D22" s="10">
        <f>0.16*D21</f>
        <v>0</v>
      </c>
      <c r="E22" s="10"/>
      <c r="F22" s="10">
        <f>0.16*F21</f>
        <v>0</v>
      </c>
      <c r="G22" s="10">
        <f>0.16*G21</f>
        <v>0</v>
      </c>
      <c r="H22" s="10">
        <f>0.16*H21</f>
        <v>0</v>
      </c>
      <c r="I22" s="10">
        <f>0.16*I21</f>
        <v>0</v>
      </c>
      <c r="J22" s="4"/>
    </row>
    <row r="23" spans="1:10" ht="14.25" customHeight="1" x14ac:dyDescent="0.2">
      <c r="A23" s="18"/>
      <c r="B23" s="97" t="s">
        <v>96</v>
      </c>
      <c r="C23" s="98"/>
      <c r="D23" s="10">
        <f>D20*0.3</f>
        <v>0</v>
      </c>
      <c r="E23" s="10"/>
      <c r="F23" s="10"/>
      <c r="G23" s="10"/>
      <c r="H23" s="10"/>
      <c r="I23" s="10"/>
      <c r="J23" s="4"/>
    </row>
    <row r="24" spans="1:10" ht="14.25" customHeight="1" x14ac:dyDescent="0.2">
      <c r="A24" s="18"/>
      <c r="B24" s="97" t="s">
        <v>172</v>
      </c>
      <c r="C24" s="98"/>
      <c r="D24" s="10"/>
      <c r="E24" s="10"/>
      <c r="F24" s="10"/>
      <c r="G24" s="10">
        <f>0.3*G20</f>
        <v>0</v>
      </c>
      <c r="H24" s="10">
        <f>0.3*H20</f>
        <v>0</v>
      </c>
      <c r="I24" s="10">
        <f>0.3*I20</f>
        <v>0</v>
      </c>
      <c r="J24" s="4"/>
    </row>
    <row r="25" spans="1:10" s="8" customFormat="1" ht="18.75" customHeight="1" x14ac:dyDescent="0.2">
      <c r="A25" s="19"/>
      <c r="B25" s="99" t="s">
        <v>78</v>
      </c>
      <c r="C25" s="100"/>
      <c r="D25" s="15">
        <f>+D21+D22-D24</f>
        <v>0</v>
      </c>
      <c r="E25" s="15"/>
      <c r="F25" s="15">
        <f>+F21+F22-F24</f>
        <v>0</v>
      </c>
      <c r="G25" s="15">
        <f>+G21+G22-G24</f>
        <v>0</v>
      </c>
      <c r="H25" s="28">
        <f>+H21+H22-H24</f>
        <v>0</v>
      </c>
      <c r="I25" s="15">
        <f>+I21+I22-I24</f>
        <v>0</v>
      </c>
      <c r="J25" s="4"/>
    </row>
    <row r="26" spans="1:10" ht="25.5" customHeight="1" x14ac:dyDescent="0.2">
      <c r="A26" s="91" t="s">
        <v>174</v>
      </c>
      <c r="B26" s="91"/>
      <c r="C26" s="91"/>
      <c r="D26" s="91"/>
      <c r="E26" s="91"/>
      <c r="F26" s="91"/>
      <c r="G26" s="91"/>
      <c r="H26" s="91"/>
      <c r="I26" s="91"/>
      <c r="J26" s="91"/>
    </row>
    <row r="27" spans="1:10" ht="14.25" customHeight="1" x14ac:dyDescent="0.2">
      <c r="B27" s="21"/>
      <c r="C27" s="21"/>
      <c r="D27" s="21"/>
      <c r="E27" s="21"/>
      <c r="F27" s="21"/>
      <c r="G27" s="21"/>
      <c r="H27" s="21"/>
      <c r="I27" s="21"/>
      <c r="J27" s="21"/>
    </row>
    <row r="29" spans="1:10" s="25" customFormat="1" x14ac:dyDescent="0.2">
      <c r="A29" s="27"/>
      <c r="B29" s="42" t="s">
        <v>88</v>
      </c>
      <c r="C29" s="43"/>
      <c r="D29" s="26"/>
      <c r="E29" s="1"/>
      <c r="F29" s="42" t="s">
        <v>89</v>
      </c>
      <c r="G29" s="43"/>
      <c r="H29" s="43"/>
      <c r="I29" s="43"/>
    </row>
    <row r="30" spans="1:10" s="25" customFormat="1" x14ac:dyDescent="0.2">
      <c r="B30" s="94" t="s">
        <v>90</v>
      </c>
      <c r="C30" s="94"/>
      <c r="D30" s="29"/>
      <c r="E30" s="1"/>
      <c r="F30" s="46" t="s">
        <v>90</v>
      </c>
      <c r="G30" s="44"/>
      <c r="H30" s="44"/>
      <c r="I30" s="44"/>
    </row>
    <row r="31" spans="1:10" s="25" customFormat="1" x14ac:dyDescent="0.2">
      <c r="B31" s="45" t="s">
        <v>8</v>
      </c>
      <c r="C31" s="45"/>
      <c r="D31" s="26"/>
      <c r="E31" s="1"/>
      <c r="F31" s="44" t="s">
        <v>9</v>
      </c>
      <c r="G31" s="44"/>
      <c r="H31" s="44"/>
      <c r="I31" s="44"/>
    </row>
    <row r="32" spans="1:10" s="25" customFormat="1" x14ac:dyDescent="0.2">
      <c r="B32" s="1"/>
      <c r="C32" s="1"/>
      <c r="E32" s="1"/>
      <c r="F32" s="1"/>
      <c r="G32" s="1"/>
      <c r="H32" s="1"/>
      <c r="I32" s="1"/>
    </row>
    <row r="33" spans="1:9" s="25" customFormat="1" x14ac:dyDescent="0.2">
      <c r="A33" s="27"/>
      <c r="B33" s="1"/>
      <c r="C33" s="1"/>
      <c r="E33" s="1"/>
      <c r="F33" s="1"/>
      <c r="G33" s="1"/>
      <c r="H33" s="1"/>
      <c r="I33" s="1"/>
    </row>
    <row r="34" spans="1:9" s="25" customFormat="1" x14ac:dyDescent="0.2">
      <c r="A34" s="27"/>
    </row>
    <row r="35" spans="1:9" s="25" customFormat="1" x14ac:dyDescent="0.2">
      <c r="A35" s="27"/>
    </row>
    <row r="36" spans="1:9" s="25" customFormat="1" x14ac:dyDescent="0.2">
      <c r="A36" s="27"/>
      <c r="B36" s="89"/>
      <c r="C36" s="90"/>
      <c r="D36" s="26"/>
      <c r="F36" s="89"/>
      <c r="G36" s="90"/>
      <c r="H36" s="90"/>
      <c r="I36" s="90"/>
    </row>
    <row r="37" spans="1:9" s="25" customFormat="1" x14ac:dyDescent="0.2">
      <c r="A37" s="27"/>
      <c r="B37" s="26"/>
      <c r="C37" s="26"/>
      <c r="D37" s="26"/>
      <c r="F37" s="26"/>
      <c r="G37" s="26"/>
      <c r="H37" s="26"/>
      <c r="I37" s="26"/>
    </row>
    <row r="38" spans="1:9" s="25" customFormat="1" x14ac:dyDescent="0.2">
      <c r="A38" s="27"/>
      <c r="B38" s="26"/>
      <c r="C38" s="26"/>
      <c r="D38" s="26"/>
      <c r="F38" s="26"/>
      <c r="G38" s="26"/>
      <c r="H38" s="26"/>
      <c r="I38" s="26"/>
    </row>
    <row r="39" spans="1:9" x14ac:dyDescent="0.2">
      <c r="D39" s="25"/>
    </row>
    <row r="40" spans="1:9" x14ac:dyDescent="0.2">
      <c r="D40" s="25"/>
    </row>
    <row r="41" spans="1:9" x14ac:dyDescent="0.2">
      <c r="D41" s="25"/>
    </row>
    <row r="42" spans="1:9" x14ac:dyDescent="0.2">
      <c r="D42" s="25"/>
    </row>
    <row r="43" spans="1:9" x14ac:dyDescent="0.2">
      <c r="D43" s="25"/>
    </row>
    <row r="44" spans="1:9" x14ac:dyDescent="0.2">
      <c r="D44" s="25"/>
    </row>
    <row r="45" spans="1:9" x14ac:dyDescent="0.2">
      <c r="D45" s="25"/>
    </row>
    <row r="46" spans="1:9" x14ac:dyDescent="0.2">
      <c r="D46" s="25"/>
    </row>
    <row r="47" spans="1:9" x14ac:dyDescent="0.2">
      <c r="D47" s="25"/>
    </row>
    <row r="48" spans="1:9" x14ac:dyDescent="0.2">
      <c r="D48" s="25"/>
    </row>
    <row r="49" spans="4:4" x14ac:dyDescent="0.2">
      <c r="D49" s="25"/>
    </row>
    <row r="50" spans="4:4" x14ac:dyDescent="0.2">
      <c r="D50" s="25"/>
    </row>
    <row r="51" spans="4:4" x14ac:dyDescent="0.2">
      <c r="D51" s="25"/>
    </row>
    <row r="52" spans="4:4" x14ac:dyDescent="0.2">
      <c r="D52" s="25"/>
    </row>
    <row r="53" spans="4:4" x14ac:dyDescent="0.2">
      <c r="D53" s="25"/>
    </row>
    <row r="54" spans="4:4" x14ac:dyDescent="0.2">
      <c r="D54" s="25"/>
    </row>
    <row r="55" spans="4:4" x14ac:dyDescent="0.2">
      <c r="D55" s="25"/>
    </row>
    <row r="56" spans="4:4" x14ac:dyDescent="0.2">
      <c r="D56" s="25"/>
    </row>
  </sheetData>
  <mergeCells count="43">
    <mergeCell ref="B23:C23"/>
    <mergeCell ref="I1:J1"/>
    <mergeCell ref="G4:G5"/>
    <mergeCell ref="G6:G7"/>
    <mergeCell ref="C4:F4"/>
    <mergeCell ref="C5:F5"/>
    <mergeCell ref="C6:F6"/>
    <mergeCell ref="C7:F7"/>
    <mergeCell ref="H4:J5"/>
    <mergeCell ref="H6:J7"/>
    <mergeCell ref="I3:J3"/>
    <mergeCell ref="I2:J2"/>
    <mergeCell ref="C1:H3"/>
    <mergeCell ref="B17:C17"/>
    <mergeCell ref="B18:C18"/>
    <mergeCell ref="B19:C19"/>
    <mergeCell ref="H8:H9"/>
    <mergeCell ref="D8:D9"/>
    <mergeCell ref="E8:E9"/>
    <mergeCell ref="A1:B3"/>
    <mergeCell ref="B16:C16"/>
    <mergeCell ref="A4:B4"/>
    <mergeCell ref="A5:B5"/>
    <mergeCell ref="A6:B6"/>
    <mergeCell ref="A7:B7"/>
    <mergeCell ref="A8:A9"/>
    <mergeCell ref="B8:C9"/>
    <mergeCell ref="A26:J26"/>
    <mergeCell ref="I8:J8"/>
    <mergeCell ref="B30:C30"/>
    <mergeCell ref="B10:C10"/>
    <mergeCell ref="B11:C11"/>
    <mergeCell ref="B12:C12"/>
    <mergeCell ref="B13:C13"/>
    <mergeCell ref="B24:C24"/>
    <mergeCell ref="B20:C20"/>
    <mergeCell ref="B25:C25"/>
    <mergeCell ref="B22:C22"/>
    <mergeCell ref="B21:C21"/>
    <mergeCell ref="B14:C14"/>
    <mergeCell ref="B15:C15"/>
    <mergeCell ref="F8:F9"/>
    <mergeCell ref="G8:G9"/>
  </mergeCells>
  <phoneticPr fontId="0" type="noConversion"/>
  <printOptions horizontalCentered="1"/>
  <pageMargins left="0.11811023622047245" right="0.11811023622047245" top="0.59055118110236227" bottom="0.59055118110236227" header="0" footer="0"/>
  <pageSetup scale="75"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9"/>
  <sheetViews>
    <sheetView showZeros="0" tabSelected="1" zoomScale="120" zoomScaleNormal="120" zoomScaleSheetLayoutView="100" workbookViewId="0">
      <selection activeCell="B12" sqref="B12:D12"/>
    </sheetView>
  </sheetViews>
  <sheetFormatPr baseColWidth="10" defaultRowHeight="11.25" x14ac:dyDescent="0.2"/>
  <cols>
    <col min="1" max="1" width="4.28515625" style="24" customWidth="1"/>
    <col min="2" max="2" width="13.42578125" style="1" customWidth="1"/>
    <col min="3" max="3" width="24.85546875" style="1" customWidth="1"/>
    <col min="4" max="4" width="21" style="1" customWidth="1"/>
    <col min="5" max="5" width="9.28515625" style="52" customWidth="1"/>
    <col min="6" max="8" width="16.28515625" style="1" customWidth="1"/>
    <col min="9" max="9" width="8" style="1" customWidth="1"/>
    <col min="10" max="10" width="17.7109375" style="1" customWidth="1"/>
    <col min="11" max="11" width="10.28515625" style="1" customWidth="1"/>
    <col min="12" max="12" width="16.28515625" style="1" customWidth="1"/>
    <col min="13" max="13" width="7.85546875" style="1" customWidth="1"/>
    <col min="14" max="14" width="16.5703125" style="1" customWidth="1"/>
    <col min="15" max="15" width="49.5703125" style="1" customWidth="1"/>
    <col min="16" max="16384" width="11.42578125" style="1"/>
  </cols>
  <sheetData>
    <row r="1" spans="1:14" s="6" customFormat="1" ht="14.25" customHeight="1" x14ac:dyDescent="0.2">
      <c r="A1" s="123"/>
      <c r="B1" s="123"/>
      <c r="C1" s="123"/>
      <c r="D1" s="124" t="s">
        <v>153</v>
      </c>
      <c r="E1" s="125"/>
      <c r="F1" s="125"/>
      <c r="G1" s="125"/>
      <c r="H1" s="125"/>
      <c r="I1" s="125"/>
      <c r="J1" s="125"/>
      <c r="K1" s="125"/>
      <c r="L1" s="126"/>
      <c r="M1" s="116" t="s">
        <v>69</v>
      </c>
      <c r="N1" s="116"/>
    </row>
    <row r="2" spans="1:14" s="6" customFormat="1" ht="14.25" customHeight="1" x14ac:dyDescent="0.2">
      <c r="A2" s="123"/>
      <c r="B2" s="123"/>
      <c r="C2" s="123"/>
      <c r="D2" s="127"/>
      <c r="E2" s="128"/>
      <c r="F2" s="128"/>
      <c r="G2" s="128"/>
      <c r="H2" s="128"/>
      <c r="I2" s="128"/>
      <c r="J2" s="128"/>
      <c r="K2" s="128"/>
      <c r="L2" s="129"/>
      <c r="M2" s="133" t="s">
        <v>175</v>
      </c>
      <c r="N2" s="133"/>
    </row>
    <row r="3" spans="1:14" s="6" customFormat="1" ht="25.5" customHeight="1" x14ac:dyDescent="0.2">
      <c r="A3" s="123"/>
      <c r="B3" s="123"/>
      <c r="C3" s="123"/>
      <c r="D3" s="130"/>
      <c r="E3" s="131"/>
      <c r="F3" s="131"/>
      <c r="G3" s="131"/>
      <c r="H3" s="131"/>
      <c r="I3" s="131"/>
      <c r="J3" s="131"/>
      <c r="K3" s="131"/>
      <c r="L3" s="132"/>
      <c r="M3" s="134" t="s">
        <v>176</v>
      </c>
      <c r="N3" s="134"/>
    </row>
    <row r="4" spans="1:14" s="6" customFormat="1" ht="15" x14ac:dyDescent="0.2">
      <c r="A4" s="111" t="s">
        <v>15</v>
      </c>
      <c r="B4" s="111"/>
      <c r="C4" s="135"/>
      <c r="D4" s="135"/>
      <c r="E4" s="135"/>
      <c r="F4" s="135"/>
      <c r="G4" s="135"/>
      <c r="H4" s="135"/>
      <c r="I4" s="135"/>
      <c r="J4" s="135"/>
      <c r="K4" s="135"/>
      <c r="L4" s="136" t="s">
        <v>13</v>
      </c>
      <c r="M4" s="119"/>
      <c r="N4" s="119"/>
    </row>
    <row r="5" spans="1:14" s="6" customFormat="1" ht="15" x14ac:dyDescent="0.2">
      <c r="A5" s="111" t="s">
        <v>173</v>
      </c>
      <c r="B5" s="111"/>
      <c r="C5" s="135"/>
      <c r="D5" s="135"/>
      <c r="E5" s="135"/>
      <c r="F5" s="135"/>
      <c r="G5" s="135"/>
      <c r="H5" s="135"/>
      <c r="I5" s="135"/>
      <c r="J5" s="135"/>
      <c r="K5" s="135"/>
      <c r="L5" s="136"/>
      <c r="M5" s="119"/>
      <c r="N5" s="119"/>
    </row>
    <row r="6" spans="1:14" s="6" customFormat="1" ht="15" x14ac:dyDescent="0.2">
      <c r="A6" s="112" t="s">
        <v>11</v>
      </c>
      <c r="B6" s="112"/>
      <c r="C6" s="135"/>
      <c r="D6" s="135"/>
      <c r="E6" s="135"/>
      <c r="F6" s="135"/>
      <c r="G6" s="135"/>
      <c r="H6" s="135"/>
      <c r="I6" s="135"/>
      <c r="J6" s="135"/>
      <c r="K6" s="135"/>
      <c r="L6" s="136" t="s">
        <v>14</v>
      </c>
      <c r="M6" s="120" t="s">
        <v>170</v>
      </c>
      <c r="N6" s="120"/>
    </row>
    <row r="7" spans="1:14" s="6" customFormat="1" ht="15" x14ac:dyDescent="0.2">
      <c r="A7" s="111" t="s">
        <v>12</v>
      </c>
      <c r="B7" s="111"/>
      <c r="C7" s="135"/>
      <c r="D7" s="135"/>
      <c r="E7" s="135"/>
      <c r="F7" s="135"/>
      <c r="G7" s="135"/>
      <c r="H7" s="135"/>
      <c r="I7" s="135"/>
      <c r="J7" s="135"/>
      <c r="K7" s="135"/>
      <c r="L7" s="136"/>
      <c r="M7" s="120"/>
      <c r="N7" s="120"/>
    </row>
    <row r="8" spans="1:14" s="8" customFormat="1" ht="13.5" customHeight="1" x14ac:dyDescent="0.2">
      <c r="A8" s="140" t="s">
        <v>0</v>
      </c>
      <c r="B8" s="143" t="s">
        <v>16</v>
      </c>
      <c r="C8" s="144"/>
      <c r="D8" s="145"/>
      <c r="E8" s="152" t="s">
        <v>3</v>
      </c>
      <c r="F8" s="152"/>
      <c r="G8" s="153" t="s">
        <v>4</v>
      </c>
      <c r="H8" s="153" t="s">
        <v>68</v>
      </c>
      <c r="I8" s="153" t="s">
        <v>5</v>
      </c>
      <c r="J8" s="153"/>
      <c r="K8" s="103" t="s">
        <v>82</v>
      </c>
      <c r="L8" s="103"/>
      <c r="M8" s="154" t="s">
        <v>85</v>
      </c>
      <c r="N8" s="154"/>
    </row>
    <row r="9" spans="1:14" s="8" customFormat="1" ht="9.75" customHeight="1" x14ac:dyDescent="0.2">
      <c r="A9" s="141"/>
      <c r="B9" s="146"/>
      <c r="C9" s="147"/>
      <c r="D9" s="148"/>
      <c r="E9" s="152"/>
      <c r="F9" s="152"/>
      <c r="G9" s="153"/>
      <c r="H9" s="153"/>
      <c r="I9" s="153" t="s">
        <v>52</v>
      </c>
      <c r="J9" s="101" t="s">
        <v>56</v>
      </c>
      <c r="K9" s="153" t="s">
        <v>52</v>
      </c>
      <c r="L9" s="153" t="s">
        <v>83</v>
      </c>
      <c r="M9" s="153" t="s">
        <v>84</v>
      </c>
      <c r="N9" s="153" t="s">
        <v>79</v>
      </c>
    </row>
    <row r="10" spans="1:14" ht="12.75" customHeight="1" x14ac:dyDescent="0.2">
      <c r="A10" s="142"/>
      <c r="B10" s="149"/>
      <c r="C10" s="150"/>
      <c r="D10" s="151"/>
      <c r="E10" s="49" t="s">
        <v>52</v>
      </c>
      <c r="F10" s="37" t="s">
        <v>1</v>
      </c>
      <c r="G10" s="37" t="s">
        <v>1</v>
      </c>
      <c r="H10" s="37" t="s">
        <v>1</v>
      </c>
      <c r="I10" s="153"/>
      <c r="J10" s="104"/>
      <c r="K10" s="153"/>
      <c r="L10" s="153"/>
      <c r="M10" s="153"/>
      <c r="N10" s="153"/>
    </row>
    <row r="11" spans="1:14" s="25" customFormat="1" ht="18.75" customHeight="1" x14ac:dyDescent="0.2">
      <c r="A11" s="156"/>
      <c r="B11" s="157" t="s">
        <v>86</v>
      </c>
      <c r="C11" s="157"/>
      <c r="D11" s="157"/>
      <c r="E11" s="13">
        <v>1</v>
      </c>
      <c r="F11" s="32">
        <f>F90</f>
        <v>0</v>
      </c>
      <c r="G11" s="32">
        <f>E11*$G$90</f>
        <v>0</v>
      </c>
      <c r="H11" s="32">
        <f>F11+G11</f>
        <v>0</v>
      </c>
      <c r="I11" s="31"/>
      <c r="J11" s="36"/>
      <c r="K11" s="31"/>
      <c r="L11" s="36"/>
      <c r="M11" s="31"/>
      <c r="N11" s="39"/>
    </row>
    <row r="12" spans="1:14" s="35" customFormat="1" ht="16.5" customHeight="1" x14ac:dyDescent="0.2">
      <c r="A12" s="158"/>
      <c r="B12" s="159" t="s">
        <v>71</v>
      </c>
      <c r="C12" s="159"/>
      <c r="D12" s="159"/>
      <c r="E12" s="79">
        <f>E13+E24</f>
        <v>0.32</v>
      </c>
      <c r="F12" s="34">
        <f>ROUND(E12*$F$11,0)</f>
        <v>0</v>
      </c>
      <c r="G12" s="69">
        <f>E12*$G$90</f>
        <v>0</v>
      </c>
      <c r="H12" s="69">
        <f>F12+G12</f>
        <v>0</v>
      </c>
      <c r="I12" s="33">
        <f>I13+I24</f>
        <v>0</v>
      </c>
      <c r="J12" s="34">
        <f>J13+J24</f>
        <v>0</v>
      </c>
      <c r="K12" s="33">
        <f>K13+K24</f>
        <v>0</v>
      </c>
      <c r="L12" s="34">
        <f>L13+L24</f>
        <v>0</v>
      </c>
      <c r="M12" s="40">
        <f>K12+I12</f>
        <v>0</v>
      </c>
      <c r="N12" s="41">
        <f t="shared" ref="N12" si="0">L12+J12</f>
        <v>0</v>
      </c>
    </row>
    <row r="13" spans="1:14" s="8" customFormat="1" ht="26.25" customHeight="1" x14ac:dyDescent="0.2">
      <c r="A13" s="17">
        <v>1</v>
      </c>
      <c r="B13" s="160" t="s">
        <v>106</v>
      </c>
      <c r="C13" s="160"/>
      <c r="D13" s="160"/>
      <c r="E13" s="63">
        <v>0.12</v>
      </c>
      <c r="F13" s="55">
        <f>ROUND((E13*$F$90),0)</f>
        <v>0</v>
      </c>
      <c r="G13" s="55">
        <f>E13*$G$90</f>
        <v>0</v>
      </c>
      <c r="H13" s="55">
        <f t="shared" ref="H13:H75" si="1">F13+G13</f>
        <v>0</v>
      </c>
      <c r="I13" s="61"/>
      <c r="J13" s="70">
        <f>ROUND((I13*$H$90),0)</f>
        <v>0</v>
      </c>
      <c r="K13" s="61"/>
      <c r="L13" s="55">
        <f>ROUND(K13*$F$11,0)</f>
        <v>0</v>
      </c>
      <c r="M13" s="61">
        <f t="shared" ref="M13:M83" si="2">K13+I13</f>
        <v>0</v>
      </c>
      <c r="N13" s="55">
        <f t="shared" ref="N13:N83" si="3">L13+J13</f>
        <v>0</v>
      </c>
    </row>
    <row r="14" spans="1:14" ht="16.5" customHeight="1" x14ac:dyDescent="0.2">
      <c r="A14" s="9" t="s">
        <v>18</v>
      </c>
      <c r="B14" s="161" t="s">
        <v>118</v>
      </c>
      <c r="C14" s="161"/>
      <c r="D14" s="161"/>
      <c r="E14" s="80" t="s">
        <v>164</v>
      </c>
      <c r="F14" s="67"/>
      <c r="G14" s="67"/>
      <c r="H14" s="67"/>
      <c r="I14" s="68"/>
      <c r="J14" s="71">
        <f>I14*$H$90</f>
        <v>0</v>
      </c>
      <c r="K14" s="11"/>
      <c r="L14" s="14"/>
      <c r="M14" s="11">
        <f t="shared" ref="M14:N17" si="4">K14+I14</f>
        <v>0</v>
      </c>
      <c r="N14" s="14">
        <f t="shared" si="4"/>
        <v>0</v>
      </c>
    </row>
    <row r="15" spans="1:14" s="25" customFormat="1" ht="26.25" customHeight="1" x14ac:dyDescent="0.2">
      <c r="A15" s="57" t="s">
        <v>99</v>
      </c>
      <c r="B15" s="162" t="s">
        <v>184</v>
      </c>
      <c r="C15" s="162"/>
      <c r="D15" s="162"/>
      <c r="E15" s="80" t="s">
        <v>164</v>
      </c>
      <c r="F15" s="81"/>
      <c r="G15" s="81"/>
      <c r="H15" s="81"/>
      <c r="I15" s="82"/>
      <c r="J15" s="71"/>
      <c r="K15" s="59"/>
      <c r="L15" s="14"/>
      <c r="M15" s="59"/>
      <c r="N15" s="14"/>
    </row>
    <row r="16" spans="1:14" s="25" customFormat="1" ht="25.5" customHeight="1" x14ac:dyDescent="0.2">
      <c r="A16" s="57" t="s">
        <v>19</v>
      </c>
      <c r="B16" s="162" t="s">
        <v>185</v>
      </c>
      <c r="C16" s="162"/>
      <c r="D16" s="162"/>
      <c r="E16" s="80" t="s">
        <v>164</v>
      </c>
      <c r="F16" s="81"/>
      <c r="G16" s="81"/>
      <c r="H16" s="81"/>
      <c r="I16" s="82"/>
      <c r="J16" s="71"/>
      <c r="K16" s="59"/>
      <c r="L16" s="14"/>
      <c r="M16" s="59"/>
      <c r="N16" s="14"/>
    </row>
    <row r="17" spans="1:15" ht="11.25" customHeight="1" x14ac:dyDescent="0.2">
      <c r="A17" s="9" t="s">
        <v>100</v>
      </c>
      <c r="B17" s="161" t="s">
        <v>17</v>
      </c>
      <c r="C17" s="161"/>
      <c r="D17" s="161"/>
      <c r="E17" s="80" t="s">
        <v>164</v>
      </c>
      <c r="F17" s="67"/>
      <c r="G17" s="67"/>
      <c r="H17" s="67"/>
      <c r="I17" s="68"/>
      <c r="J17" s="71">
        <f>I17*$H$90</f>
        <v>0</v>
      </c>
      <c r="K17" s="11"/>
      <c r="L17" s="14"/>
      <c r="M17" s="11">
        <f t="shared" si="4"/>
        <v>0</v>
      </c>
      <c r="N17" s="14">
        <f t="shared" si="4"/>
        <v>0</v>
      </c>
    </row>
    <row r="18" spans="1:15" ht="12" customHeight="1" x14ac:dyDescent="0.2">
      <c r="A18" s="10" t="s">
        <v>101</v>
      </c>
      <c r="B18" s="161" t="s">
        <v>20</v>
      </c>
      <c r="C18" s="161"/>
      <c r="D18" s="161"/>
      <c r="E18" s="80" t="s">
        <v>164</v>
      </c>
      <c r="F18" s="67"/>
      <c r="G18" s="67"/>
      <c r="H18" s="67"/>
      <c r="I18" s="68"/>
      <c r="J18" s="71">
        <f>I18*$H$90</f>
        <v>0</v>
      </c>
      <c r="K18" s="11"/>
      <c r="L18" s="14"/>
      <c r="M18" s="11">
        <f t="shared" si="2"/>
        <v>0</v>
      </c>
      <c r="N18" s="14">
        <f t="shared" si="3"/>
        <v>0</v>
      </c>
    </row>
    <row r="19" spans="1:15" x14ac:dyDescent="0.2">
      <c r="A19" s="9" t="s">
        <v>102</v>
      </c>
      <c r="B19" s="161" t="s">
        <v>22</v>
      </c>
      <c r="C19" s="161"/>
      <c r="D19" s="161"/>
      <c r="E19" s="80" t="s">
        <v>164</v>
      </c>
      <c r="F19" s="67"/>
      <c r="G19" s="67"/>
      <c r="H19" s="67"/>
      <c r="I19" s="68"/>
      <c r="J19" s="71">
        <f>I19*$H$90</f>
        <v>0</v>
      </c>
      <c r="K19" s="11"/>
      <c r="L19" s="14"/>
      <c r="M19" s="11">
        <f t="shared" si="2"/>
        <v>0</v>
      </c>
      <c r="N19" s="14">
        <f t="shared" si="3"/>
        <v>0</v>
      </c>
    </row>
    <row r="20" spans="1:15" x14ac:dyDescent="0.2">
      <c r="A20" s="9" t="s">
        <v>103</v>
      </c>
      <c r="B20" s="161" t="s">
        <v>57</v>
      </c>
      <c r="C20" s="161"/>
      <c r="D20" s="161"/>
      <c r="E20" s="80" t="s">
        <v>164</v>
      </c>
      <c r="F20" s="67"/>
      <c r="G20" s="67"/>
      <c r="H20" s="67"/>
      <c r="I20" s="68"/>
      <c r="J20" s="71">
        <f>I20*$H$90</f>
        <v>0</v>
      </c>
      <c r="K20" s="11"/>
      <c r="L20" s="14"/>
      <c r="M20" s="11">
        <f t="shared" si="2"/>
        <v>0</v>
      </c>
      <c r="N20" s="14">
        <f t="shared" si="3"/>
        <v>0</v>
      </c>
    </row>
    <row r="21" spans="1:15" x14ac:dyDescent="0.2">
      <c r="A21" s="9" t="s">
        <v>104</v>
      </c>
      <c r="B21" s="161" t="s">
        <v>21</v>
      </c>
      <c r="C21" s="161"/>
      <c r="D21" s="161"/>
      <c r="E21" s="80" t="s">
        <v>164</v>
      </c>
      <c r="F21" s="67"/>
      <c r="G21" s="67"/>
      <c r="H21" s="67"/>
      <c r="I21" s="68"/>
      <c r="J21" s="71">
        <f t="shared" ref="J21" si="5">I21*$H$90</f>
        <v>0</v>
      </c>
      <c r="K21" s="11"/>
      <c r="L21" s="14"/>
      <c r="M21" s="11">
        <f t="shared" ref="M21" si="6">K21+I21</f>
        <v>0</v>
      </c>
      <c r="N21" s="14">
        <f t="shared" ref="N21" si="7">L21+J21</f>
        <v>0</v>
      </c>
    </row>
    <row r="22" spans="1:15" x14ac:dyDescent="0.2">
      <c r="A22" s="9" t="s">
        <v>105</v>
      </c>
      <c r="B22" s="161" t="s">
        <v>117</v>
      </c>
      <c r="C22" s="161"/>
      <c r="D22" s="161"/>
      <c r="E22" s="80" t="s">
        <v>164</v>
      </c>
      <c r="F22" s="67"/>
      <c r="G22" s="67"/>
      <c r="H22" s="67"/>
      <c r="I22" s="68"/>
      <c r="J22" s="71">
        <f>I22*$H$90</f>
        <v>0</v>
      </c>
      <c r="K22" s="11"/>
      <c r="L22" s="14">
        <f>ROUND(K22*$F$90,0)</f>
        <v>0</v>
      </c>
      <c r="M22" s="11">
        <f>K22+I22</f>
        <v>0</v>
      </c>
      <c r="N22" s="14">
        <f>L22+J22</f>
        <v>0</v>
      </c>
    </row>
    <row r="23" spans="1:15" s="25" customFormat="1" ht="22.5" customHeight="1" x14ac:dyDescent="0.2">
      <c r="A23" s="57" t="s">
        <v>119</v>
      </c>
      <c r="B23" s="162" t="s">
        <v>186</v>
      </c>
      <c r="C23" s="162"/>
      <c r="D23" s="162"/>
      <c r="E23" s="80" t="s">
        <v>164</v>
      </c>
      <c r="F23" s="81"/>
      <c r="G23" s="81"/>
      <c r="H23" s="81"/>
      <c r="I23" s="82"/>
      <c r="J23" s="71"/>
      <c r="K23" s="59"/>
      <c r="L23" s="14"/>
      <c r="M23" s="59"/>
      <c r="N23" s="14"/>
    </row>
    <row r="24" spans="1:15" s="8" customFormat="1" ht="25.5" customHeight="1" x14ac:dyDescent="0.2">
      <c r="A24" s="17">
        <v>2</v>
      </c>
      <c r="B24" s="160" t="s">
        <v>98</v>
      </c>
      <c r="C24" s="160"/>
      <c r="D24" s="160"/>
      <c r="E24" s="63">
        <v>0.2</v>
      </c>
      <c r="F24" s="55">
        <f>ROUND((E24*$F$90),0)</f>
        <v>0</v>
      </c>
      <c r="G24" s="55">
        <f>E24*$G$90</f>
        <v>0</v>
      </c>
      <c r="H24" s="55">
        <f t="shared" ref="H24" si="8">F24+G24</f>
        <v>0</v>
      </c>
      <c r="I24" s="61"/>
      <c r="J24" s="70">
        <f>ROUND((I24*$H$90),0)</f>
        <v>0</v>
      </c>
      <c r="K24" s="61"/>
      <c r="L24" s="55">
        <f>ROUND(K24*$F$11,0)</f>
        <v>0</v>
      </c>
      <c r="M24" s="61">
        <f t="shared" ref="M24" si="9">K24+I24</f>
        <v>0</v>
      </c>
      <c r="N24" s="55">
        <f t="shared" ref="N24" si="10">L24+J24</f>
        <v>0</v>
      </c>
      <c r="O24" s="78">
        <f>E13+E24+E39+E51+E60+E76</f>
        <v>0.87</v>
      </c>
    </row>
    <row r="25" spans="1:15" ht="12.75" customHeight="1" x14ac:dyDescent="0.2">
      <c r="A25" s="9" t="s">
        <v>24</v>
      </c>
      <c r="B25" s="161" t="s">
        <v>120</v>
      </c>
      <c r="C25" s="161"/>
      <c r="D25" s="161"/>
      <c r="E25" s="80" t="s">
        <v>164</v>
      </c>
      <c r="F25" s="67"/>
      <c r="G25" s="67"/>
      <c r="H25" s="67"/>
      <c r="I25" s="68"/>
      <c r="J25" s="71">
        <f t="shared" ref="J25:J34" si="11">I25*$H$90</f>
        <v>0</v>
      </c>
      <c r="K25" s="11"/>
      <c r="L25" s="14">
        <f t="shared" ref="L25:L30" si="12">ROUND(K25*$F$90,0)</f>
        <v>0</v>
      </c>
      <c r="M25" s="11">
        <f t="shared" si="2"/>
        <v>0</v>
      </c>
      <c r="N25" s="14">
        <f t="shared" si="3"/>
        <v>0</v>
      </c>
    </row>
    <row r="26" spans="1:15" x14ac:dyDescent="0.2">
      <c r="A26" s="9" t="s">
        <v>25</v>
      </c>
      <c r="B26" s="161" t="s">
        <v>146</v>
      </c>
      <c r="C26" s="161"/>
      <c r="D26" s="161"/>
      <c r="E26" s="80" t="s">
        <v>164</v>
      </c>
      <c r="F26" s="67"/>
      <c r="G26" s="67"/>
      <c r="H26" s="67"/>
      <c r="I26" s="68"/>
      <c r="J26" s="71">
        <f t="shared" si="11"/>
        <v>0</v>
      </c>
      <c r="K26" s="11"/>
      <c r="L26" s="14">
        <f t="shared" si="12"/>
        <v>0</v>
      </c>
      <c r="M26" s="11">
        <f t="shared" si="2"/>
        <v>0</v>
      </c>
      <c r="N26" s="14">
        <f t="shared" si="3"/>
        <v>0</v>
      </c>
    </row>
    <row r="27" spans="1:15" x14ac:dyDescent="0.2">
      <c r="A27" s="9" t="s">
        <v>26</v>
      </c>
      <c r="B27" s="161" t="s">
        <v>30</v>
      </c>
      <c r="C27" s="161"/>
      <c r="D27" s="161"/>
      <c r="E27" s="80" t="s">
        <v>164</v>
      </c>
      <c r="F27" s="67"/>
      <c r="G27" s="67"/>
      <c r="H27" s="67"/>
      <c r="I27" s="68"/>
      <c r="J27" s="71">
        <f t="shared" si="11"/>
        <v>0</v>
      </c>
      <c r="K27" s="11"/>
      <c r="L27" s="10">
        <f t="shared" si="12"/>
        <v>0</v>
      </c>
      <c r="M27" s="11">
        <f t="shared" si="2"/>
        <v>0</v>
      </c>
      <c r="N27" s="10">
        <f t="shared" si="3"/>
        <v>0</v>
      </c>
    </row>
    <row r="28" spans="1:15" x14ac:dyDescent="0.2">
      <c r="A28" s="9" t="s">
        <v>27</v>
      </c>
      <c r="B28" s="161" t="s">
        <v>187</v>
      </c>
      <c r="C28" s="161"/>
      <c r="D28" s="161"/>
      <c r="E28" s="80" t="s">
        <v>164</v>
      </c>
      <c r="F28" s="67"/>
      <c r="G28" s="67"/>
      <c r="H28" s="67"/>
      <c r="I28" s="68"/>
      <c r="J28" s="71">
        <f t="shared" si="11"/>
        <v>0</v>
      </c>
      <c r="K28" s="11"/>
      <c r="L28" s="10">
        <f t="shared" si="12"/>
        <v>0</v>
      </c>
      <c r="M28" s="11">
        <f t="shared" si="2"/>
        <v>0</v>
      </c>
      <c r="N28" s="10">
        <f t="shared" si="3"/>
        <v>0</v>
      </c>
    </row>
    <row r="29" spans="1:15" x14ac:dyDescent="0.2">
      <c r="A29" s="9" t="s">
        <v>28</v>
      </c>
      <c r="B29" s="161" t="s">
        <v>121</v>
      </c>
      <c r="C29" s="161"/>
      <c r="D29" s="161"/>
      <c r="E29" s="80" t="s">
        <v>164</v>
      </c>
      <c r="F29" s="67"/>
      <c r="G29" s="67"/>
      <c r="H29" s="67"/>
      <c r="I29" s="68"/>
      <c r="J29" s="71">
        <f t="shared" si="11"/>
        <v>0</v>
      </c>
      <c r="K29" s="11"/>
      <c r="L29" s="10">
        <f t="shared" si="12"/>
        <v>0</v>
      </c>
      <c r="M29" s="11">
        <f t="shared" si="2"/>
        <v>0</v>
      </c>
      <c r="N29" s="10">
        <f t="shared" si="3"/>
        <v>0</v>
      </c>
    </row>
    <row r="30" spans="1:15" x14ac:dyDescent="0.2">
      <c r="A30" s="9" t="s">
        <v>29</v>
      </c>
      <c r="B30" s="161" t="s">
        <v>188</v>
      </c>
      <c r="C30" s="161"/>
      <c r="D30" s="161"/>
      <c r="E30" s="80" t="s">
        <v>164</v>
      </c>
      <c r="F30" s="67"/>
      <c r="G30" s="67"/>
      <c r="H30" s="67"/>
      <c r="I30" s="68"/>
      <c r="J30" s="71">
        <f t="shared" si="11"/>
        <v>0</v>
      </c>
      <c r="K30" s="11"/>
      <c r="L30" s="14">
        <f t="shared" si="12"/>
        <v>0</v>
      </c>
      <c r="M30" s="11">
        <f>K30+I30</f>
        <v>0</v>
      </c>
      <c r="N30" s="14">
        <f>L30+J30</f>
        <v>0</v>
      </c>
    </row>
    <row r="31" spans="1:15" x14ac:dyDescent="0.2">
      <c r="A31" s="9" t="s">
        <v>107</v>
      </c>
      <c r="B31" s="161" t="s">
        <v>189</v>
      </c>
      <c r="C31" s="161"/>
      <c r="D31" s="161"/>
      <c r="E31" s="80" t="s">
        <v>164</v>
      </c>
      <c r="F31" s="67"/>
      <c r="G31" s="67"/>
      <c r="H31" s="67"/>
      <c r="I31" s="68"/>
      <c r="J31" s="71">
        <f t="shared" si="11"/>
        <v>0</v>
      </c>
      <c r="K31" s="11"/>
      <c r="L31" s="14"/>
      <c r="M31" s="11">
        <f>K31+I31</f>
        <v>0</v>
      </c>
      <c r="N31" s="14">
        <f>L31+J31</f>
        <v>0</v>
      </c>
    </row>
    <row r="32" spans="1:15" s="25" customFormat="1" x14ac:dyDescent="0.2">
      <c r="A32" s="57" t="s">
        <v>108</v>
      </c>
      <c r="B32" s="162" t="s">
        <v>147</v>
      </c>
      <c r="C32" s="162"/>
      <c r="D32" s="162"/>
      <c r="E32" s="80" t="s">
        <v>165</v>
      </c>
      <c r="F32" s="81"/>
      <c r="G32" s="81"/>
      <c r="H32" s="81"/>
      <c r="I32" s="82"/>
      <c r="J32" s="71"/>
      <c r="K32" s="59"/>
      <c r="L32" s="14"/>
      <c r="M32" s="59"/>
      <c r="N32" s="14"/>
    </row>
    <row r="33" spans="1:14" s="25" customFormat="1" x14ac:dyDescent="0.2">
      <c r="A33" s="57" t="s">
        <v>109</v>
      </c>
      <c r="B33" s="162" t="s">
        <v>190</v>
      </c>
      <c r="C33" s="162"/>
      <c r="D33" s="162"/>
      <c r="E33" s="80" t="s">
        <v>164</v>
      </c>
      <c r="F33" s="81"/>
      <c r="G33" s="81"/>
      <c r="H33" s="81"/>
      <c r="I33" s="82"/>
      <c r="J33" s="71"/>
      <c r="K33" s="59"/>
      <c r="L33" s="14"/>
      <c r="M33" s="59"/>
      <c r="N33" s="14"/>
    </row>
    <row r="34" spans="1:14" x14ac:dyDescent="0.2">
      <c r="A34" s="9" t="s">
        <v>110</v>
      </c>
      <c r="B34" s="161" t="s">
        <v>191</v>
      </c>
      <c r="C34" s="161"/>
      <c r="D34" s="161"/>
      <c r="E34" s="80" t="s">
        <v>164</v>
      </c>
      <c r="F34" s="67"/>
      <c r="G34" s="67"/>
      <c r="H34" s="67"/>
      <c r="I34" s="68"/>
      <c r="J34" s="71">
        <f t="shared" si="11"/>
        <v>0</v>
      </c>
      <c r="K34" s="11"/>
      <c r="L34" s="10">
        <f>ROUND(K34*$F$90,0)</f>
        <v>0</v>
      </c>
      <c r="M34" s="11">
        <f t="shared" si="2"/>
        <v>0</v>
      </c>
      <c r="N34" s="10">
        <f t="shared" si="3"/>
        <v>0</v>
      </c>
    </row>
    <row r="35" spans="1:14" ht="31.5" customHeight="1" x14ac:dyDescent="0.2">
      <c r="A35" s="9" t="s">
        <v>111</v>
      </c>
      <c r="B35" s="161" t="s">
        <v>112</v>
      </c>
      <c r="C35" s="161"/>
      <c r="D35" s="161"/>
      <c r="E35" s="80" t="s">
        <v>164</v>
      </c>
      <c r="F35" s="67"/>
      <c r="G35" s="67"/>
      <c r="H35" s="67"/>
      <c r="I35" s="68"/>
      <c r="J35" s="71"/>
      <c r="K35" s="11"/>
      <c r="L35" s="10"/>
      <c r="M35" s="11"/>
      <c r="N35" s="10"/>
    </row>
    <row r="36" spans="1:14" x14ac:dyDescent="0.2">
      <c r="A36" s="9" t="s">
        <v>156</v>
      </c>
      <c r="B36" s="161" t="s">
        <v>31</v>
      </c>
      <c r="C36" s="161"/>
      <c r="D36" s="161"/>
      <c r="E36" s="80" t="s">
        <v>164</v>
      </c>
      <c r="F36" s="67"/>
      <c r="G36" s="67"/>
      <c r="H36" s="67"/>
      <c r="I36" s="68"/>
      <c r="J36" s="71">
        <f t="shared" ref="J36:J45" si="13">I36*$H$90</f>
        <v>0</v>
      </c>
      <c r="K36" s="11"/>
      <c r="L36" s="10">
        <f>ROUND(K36*$F$90,0)</f>
        <v>0</v>
      </c>
      <c r="M36" s="11">
        <f t="shared" si="2"/>
        <v>0</v>
      </c>
      <c r="N36" s="10">
        <f t="shared" si="3"/>
        <v>0</v>
      </c>
    </row>
    <row r="37" spans="1:14" ht="36.75" customHeight="1" x14ac:dyDescent="0.2">
      <c r="A37" s="9" t="s">
        <v>157</v>
      </c>
      <c r="B37" s="161" t="s">
        <v>192</v>
      </c>
      <c r="C37" s="161"/>
      <c r="D37" s="161"/>
      <c r="E37" s="80" t="s">
        <v>164</v>
      </c>
      <c r="F37" s="67"/>
      <c r="G37" s="67"/>
      <c r="H37" s="67"/>
      <c r="I37" s="68">
        <v>0</v>
      </c>
      <c r="J37" s="71">
        <f t="shared" si="13"/>
        <v>0</v>
      </c>
      <c r="K37" s="11"/>
      <c r="L37" s="10"/>
      <c r="M37" s="11">
        <f t="shared" si="2"/>
        <v>0</v>
      </c>
      <c r="N37" s="10">
        <f t="shared" si="3"/>
        <v>0</v>
      </c>
    </row>
    <row r="38" spans="1:14" s="35" customFormat="1" ht="16.5" customHeight="1" x14ac:dyDescent="0.2">
      <c r="A38" s="158"/>
      <c r="B38" s="159" t="s">
        <v>72</v>
      </c>
      <c r="C38" s="159"/>
      <c r="D38" s="159"/>
      <c r="E38" s="79">
        <f>+E39+E46</f>
        <v>0.15000000000000002</v>
      </c>
      <c r="F38" s="34">
        <f>ROUND(E38*$F$11,0)</f>
        <v>0</v>
      </c>
      <c r="G38" s="69">
        <f t="shared" ref="G38" si="14">E38*$G$90</f>
        <v>0</v>
      </c>
      <c r="H38" s="69">
        <f>F38+G38</f>
        <v>0</v>
      </c>
      <c r="I38" s="33">
        <f>I39+I46</f>
        <v>0</v>
      </c>
      <c r="J38" s="72">
        <f t="shared" si="13"/>
        <v>0</v>
      </c>
      <c r="K38" s="33">
        <f>K39+K46</f>
        <v>0</v>
      </c>
      <c r="L38" s="72">
        <f t="shared" ref="L38" si="15">K38*$H$90</f>
        <v>0</v>
      </c>
      <c r="M38" s="40">
        <f>K38+I38</f>
        <v>0</v>
      </c>
      <c r="N38" s="41">
        <f t="shared" si="3"/>
        <v>0</v>
      </c>
    </row>
    <row r="39" spans="1:14" s="8" customFormat="1" ht="16.5" customHeight="1" x14ac:dyDescent="0.2">
      <c r="A39" s="17">
        <v>3</v>
      </c>
      <c r="B39" s="160" t="s">
        <v>32</v>
      </c>
      <c r="C39" s="160"/>
      <c r="D39" s="160"/>
      <c r="E39" s="63">
        <v>0.1</v>
      </c>
      <c r="F39" s="55">
        <f>ROUND((E39*$F$90),0)</f>
        <v>0</v>
      </c>
      <c r="G39" s="55">
        <f>E39*$G$90</f>
        <v>0</v>
      </c>
      <c r="H39" s="55">
        <f t="shared" ref="H39" si="16">F39+G39</f>
        <v>0</v>
      </c>
      <c r="I39" s="61"/>
      <c r="J39" s="70">
        <f>ROUND((I39*$H$90),0)</f>
        <v>0</v>
      </c>
      <c r="K39" s="61"/>
      <c r="L39" s="55">
        <f>ROUND(K39*$F$11,0)</f>
        <v>0</v>
      </c>
      <c r="M39" s="61">
        <f t="shared" ref="M39" si="17">K39+I39</f>
        <v>0</v>
      </c>
      <c r="N39" s="55">
        <f t="shared" ref="N39" si="18">L39+J39</f>
        <v>0</v>
      </c>
    </row>
    <row r="40" spans="1:14" x14ac:dyDescent="0.2">
      <c r="A40" s="9" t="s">
        <v>158</v>
      </c>
      <c r="B40" s="161" t="s">
        <v>193</v>
      </c>
      <c r="C40" s="161"/>
      <c r="D40" s="161"/>
      <c r="E40" s="80" t="s">
        <v>164</v>
      </c>
      <c r="F40" s="67"/>
      <c r="G40" s="67"/>
      <c r="H40" s="67"/>
      <c r="I40" s="68"/>
      <c r="J40" s="73">
        <f t="shared" si="13"/>
        <v>0</v>
      </c>
      <c r="K40" s="12"/>
      <c r="L40" s="10">
        <f t="shared" ref="L40:L45" si="19">ROUND(K40*$F$90,0)</f>
        <v>0</v>
      </c>
      <c r="M40" s="12">
        <f t="shared" si="2"/>
        <v>0</v>
      </c>
      <c r="N40" s="10">
        <f t="shared" si="3"/>
        <v>0</v>
      </c>
    </row>
    <row r="41" spans="1:14" x14ac:dyDescent="0.2">
      <c r="A41" s="9" t="s">
        <v>159</v>
      </c>
      <c r="B41" s="161" t="s">
        <v>33</v>
      </c>
      <c r="C41" s="161"/>
      <c r="D41" s="161"/>
      <c r="E41" s="80" t="s">
        <v>164</v>
      </c>
      <c r="F41" s="67"/>
      <c r="G41" s="67"/>
      <c r="H41" s="67"/>
      <c r="I41" s="68"/>
      <c r="J41" s="73">
        <f t="shared" si="13"/>
        <v>0</v>
      </c>
      <c r="K41" s="12"/>
      <c r="L41" s="10">
        <f t="shared" si="19"/>
        <v>0</v>
      </c>
      <c r="M41" s="12">
        <f t="shared" si="2"/>
        <v>0</v>
      </c>
      <c r="N41" s="10">
        <f t="shared" si="3"/>
        <v>0</v>
      </c>
    </row>
    <row r="42" spans="1:14" x14ac:dyDescent="0.2">
      <c r="A42" s="9" t="s">
        <v>160</v>
      </c>
      <c r="B42" s="161" t="s">
        <v>194</v>
      </c>
      <c r="C42" s="161"/>
      <c r="D42" s="161"/>
      <c r="E42" s="80" t="s">
        <v>164</v>
      </c>
      <c r="F42" s="67"/>
      <c r="G42" s="67"/>
      <c r="H42" s="67"/>
      <c r="I42" s="68"/>
      <c r="J42" s="73">
        <f t="shared" si="13"/>
        <v>0</v>
      </c>
      <c r="K42" s="12"/>
      <c r="L42" s="10">
        <f t="shared" si="19"/>
        <v>0</v>
      </c>
      <c r="M42" s="12">
        <f t="shared" si="2"/>
        <v>0</v>
      </c>
      <c r="N42" s="10">
        <f t="shared" si="3"/>
        <v>0</v>
      </c>
    </row>
    <row r="43" spans="1:14" x14ac:dyDescent="0.2">
      <c r="A43" s="9" t="s">
        <v>161</v>
      </c>
      <c r="B43" s="161" t="s">
        <v>122</v>
      </c>
      <c r="C43" s="161"/>
      <c r="D43" s="161"/>
      <c r="E43" s="80" t="s">
        <v>164</v>
      </c>
      <c r="F43" s="67"/>
      <c r="G43" s="67"/>
      <c r="H43" s="67"/>
      <c r="I43" s="68"/>
      <c r="J43" s="73">
        <f t="shared" si="13"/>
        <v>0</v>
      </c>
      <c r="K43" s="12"/>
      <c r="L43" s="10">
        <f t="shared" si="19"/>
        <v>0</v>
      </c>
      <c r="M43" s="12">
        <f t="shared" si="2"/>
        <v>0</v>
      </c>
      <c r="N43" s="10">
        <f t="shared" si="3"/>
        <v>0</v>
      </c>
    </row>
    <row r="44" spans="1:14" x14ac:dyDescent="0.2">
      <c r="A44" s="9" t="s">
        <v>162</v>
      </c>
      <c r="B44" s="161" t="s">
        <v>195</v>
      </c>
      <c r="C44" s="161"/>
      <c r="D44" s="161"/>
      <c r="E44" s="80" t="s">
        <v>164</v>
      </c>
      <c r="F44" s="67"/>
      <c r="G44" s="67"/>
      <c r="H44" s="67"/>
      <c r="I44" s="68"/>
      <c r="J44" s="73">
        <f t="shared" si="13"/>
        <v>0</v>
      </c>
      <c r="K44" s="12"/>
      <c r="L44" s="10">
        <f t="shared" si="19"/>
        <v>0</v>
      </c>
      <c r="M44" s="12">
        <f t="shared" si="2"/>
        <v>0</v>
      </c>
      <c r="N44" s="10">
        <f t="shared" si="3"/>
        <v>0</v>
      </c>
    </row>
    <row r="45" spans="1:14" x14ac:dyDescent="0.2">
      <c r="A45" s="9" t="s">
        <v>163</v>
      </c>
      <c r="B45" s="161" t="s">
        <v>196</v>
      </c>
      <c r="C45" s="161"/>
      <c r="D45" s="161"/>
      <c r="E45" s="80" t="s">
        <v>164</v>
      </c>
      <c r="F45" s="67"/>
      <c r="G45" s="67"/>
      <c r="H45" s="67"/>
      <c r="I45" s="68"/>
      <c r="J45" s="73">
        <f t="shared" si="13"/>
        <v>0</v>
      </c>
      <c r="K45" s="12"/>
      <c r="L45" s="10">
        <f t="shared" si="19"/>
        <v>0</v>
      </c>
      <c r="M45" s="12">
        <f t="shared" si="2"/>
        <v>0</v>
      </c>
      <c r="N45" s="10">
        <f t="shared" si="3"/>
        <v>0</v>
      </c>
    </row>
    <row r="46" spans="1:14" s="8" customFormat="1" ht="18.75" customHeight="1" x14ac:dyDescent="0.2">
      <c r="A46" s="17">
        <v>4</v>
      </c>
      <c r="B46" s="160" t="s">
        <v>114</v>
      </c>
      <c r="C46" s="160"/>
      <c r="D46" s="160"/>
      <c r="E46" s="63">
        <v>0.05</v>
      </c>
      <c r="F46" s="55">
        <f>ROUND((E46*$F$90),0)</f>
        <v>0</v>
      </c>
      <c r="G46" s="55">
        <f>E46*$G$90</f>
        <v>0</v>
      </c>
      <c r="H46" s="55">
        <f t="shared" ref="H46" si="20">F46+G46</f>
        <v>0</v>
      </c>
      <c r="I46" s="61"/>
      <c r="J46" s="70">
        <f>ROUND((I46*$H$90),0)</f>
        <v>0</v>
      </c>
      <c r="K46" s="61"/>
      <c r="L46" s="55">
        <f>ROUND(K46*$F$11,0)</f>
        <v>0</v>
      </c>
      <c r="M46" s="61">
        <f t="shared" ref="M46" si="21">K46+I46</f>
        <v>0</v>
      </c>
      <c r="N46" s="55">
        <f t="shared" ref="N46" si="22">L46+J46</f>
        <v>0</v>
      </c>
    </row>
    <row r="47" spans="1:14" ht="40.5" customHeight="1" x14ac:dyDescent="0.2">
      <c r="A47" s="9" t="s">
        <v>34</v>
      </c>
      <c r="B47" s="161" t="s">
        <v>148</v>
      </c>
      <c r="C47" s="161"/>
      <c r="D47" s="161"/>
      <c r="E47" s="80" t="s">
        <v>164</v>
      </c>
      <c r="F47" s="67"/>
      <c r="G47" s="67"/>
      <c r="H47" s="67"/>
      <c r="I47" s="68"/>
      <c r="J47" s="71"/>
      <c r="K47" s="11"/>
      <c r="L47" s="10"/>
      <c r="M47" s="11"/>
      <c r="N47" s="10"/>
    </row>
    <row r="48" spans="1:14" ht="27" customHeight="1" x14ac:dyDescent="0.2">
      <c r="A48" s="9" t="s">
        <v>35</v>
      </c>
      <c r="B48" s="161" t="s">
        <v>149</v>
      </c>
      <c r="C48" s="161"/>
      <c r="D48" s="161"/>
      <c r="E48" s="80" t="s">
        <v>164</v>
      </c>
      <c r="F48" s="67"/>
      <c r="G48" s="67"/>
      <c r="H48" s="67"/>
      <c r="I48" s="68"/>
      <c r="J48" s="71"/>
      <c r="K48" s="11"/>
      <c r="L48" s="10"/>
      <c r="M48" s="11"/>
      <c r="N48" s="10"/>
    </row>
    <row r="49" spans="1:15" ht="48" customHeight="1" x14ac:dyDescent="0.2">
      <c r="A49" s="9" t="s">
        <v>36</v>
      </c>
      <c r="B49" s="161" t="s">
        <v>123</v>
      </c>
      <c r="C49" s="161"/>
      <c r="D49" s="161"/>
      <c r="E49" s="80" t="s">
        <v>164</v>
      </c>
      <c r="F49" s="67"/>
      <c r="G49" s="67"/>
      <c r="H49" s="67"/>
      <c r="I49" s="68"/>
      <c r="J49" s="71"/>
      <c r="K49" s="11"/>
      <c r="L49" s="10"/>
      <c r="M49" s="11"/>
      <c r="N49" s="10"/>
    </row>
    <row r="50" spans="1:15" s="35" customFormat="1" ht="16.5" customHeight="1" x14ac:dyDescent="0.2">
      <c r="A50" s="158"/>
      <c r="B50" s="159" t="s">
        <v>73</v>
      </c>
      <c r="C50" s="159"/>
      <c r="D50" s="159"/>
      <c r="E50" s="79">
        <f>+E51+E60</f>
        <v>0.35</v>
      </c>
      <c r="F50" s="34">
        <f>ROUND(E50*$F$11,0)</f>
        <v>0</v>
      </c>
      <c r="G50" s="69">
        <f>E50*$G$90</f>
        <v>0</v>
      </c>
      <c r="H50" s="69">
        <f t="shared" si="1"/>
        <v>0</v>
      </c>
      <c r="I50" s="33">
        <f>I51+I60</f>
        <v>0</v>
      </c>
      <c r="J50" s="72">
        <f>J51+J60</f>
        <v>0</v>
      </c>
      <c r="K50" s="33">
        <f>K51+K60</f>
        <v>0</v>
      </c>
      <c r="L50" s="72">
        <f>L51+L60</f>
        <v>0</v>
      </c>
      <c r="M50" s="40">
        <f>M51+M60</f>
        <v>0</v>
      </c>
      <c r="N50" s="41">
        <f t="shared" si="3"/>
        <v>0</v>
      </c>
    </row>
    <row r="51" spans="1:15" s="8" customFormat="1" ht="19.5" customHeight="1" x14ac:dyDescent="0.2">
      <c r="A51" s="17">
        <v>5</v>
      </c>
      <c r="B51" s="160" t="s">
        <v>48</v>
      </c>
      <c r="C51" s="160"/>
      <c r="D51" s="160"/>
      <c r="E51" s="63">
        <v>0.3</v>
      </c>
      <c r="F51" s="55">
        <f>ROUND((E51*$F$90),0)</f>
        <v>0</v>
      </c>
      <c r="G51" s="55">
        <f>E51*$G$90</f>
        <v>0</v>
      </c>
      <c r="H51" s="55">
        <f t="shared" ref="H51" si="23">F51+G51</f>
        <v>0</v>
      </c>
      <c r="I51" s="61"/>
      <c r="J51" s="70">
        <f>ROUND((I51*$H$90),0)</f>
        <v>0</v>
      </c>
      <c r="K51" s="61"/>
      <c r="L51" s="55">
        <f>ROUND(K51*$F$11,0)</f>
        <v>0</v>
      </c>
      <c r="M51" s="61">
        <f t="shared" ref="M51" si="24">K51+I51</f>
        <v>0</v>
      </c>
      <c r="N51" s="55">
        <f t="shared" ref="N51" si="25">L51+J51</f>
        <v>0</v>
      </c>
    </row>
    <row r="52" spans="1:15" ht="14.25" customHeight="1" x14ac:dyDescent="0.2">
      <c r="A52" s="9" t="s">
        <v>38</v>
      </c>
      <c r="B52" s="161" t="s">
        <v>124</v>
      </c>
      <c r="C52" s="161"/>
      <c r="D52" s="161"/>
      <c r="E52" s="80" t="s">
        <v>164</v>
      </c>
      <c r="F52" s="67"/>
      <c r="G52" s="67"/>
      <c r="H52" s="67"/>
      <c r="I52" s="11"/>
      <c r="J52" s="73">
        <f t="shared" ref="J52:J59" si="26">I52*$H$90</f>
        <v>0</v>
      </c>
      <c r="K52" s="11"/>
      <c r="L52" s="10"/>
      <c r="M52" s="11"/>
      <c r="N52" s="10">
        <f t="shared" si="3"/>
        <v>0</v>
      </c>
      <c r="O52" s="48"/>
    </row>
    <row r="53" spans="1:15" s="25" customFormat="1" ht="14.25" customHeight="1" x14ac:dyDescent="0.2">
      <c r="A53" s="57" t="s">
        <v>39</v>
      </c>
      <c r="B53" s="162" t="s">
        <v>23</v>
      </c>
      <c r="C53" s="162"/>
      <c r="D53" s="162"/>
      <c r="E53" s="54" t="s">
        <v>164</v>
      </c>
      <c r="F53" s="81"/>
      <c r="G53" s="81"/>
      <c r="H53" s="81"/>
      <c r="I53" s="59"/>
      <c r="J53" s="71">
        <f t="shared" si="26"/>
        <v>0</v>
      </c>
      <c r="K53" s="59"/>
      <c r="L53" s="14"/>
      <c r="M53" s="59"/>
      <c r="N53" s="14">
        <f>L53+J53</f>
        <v>0</v>
      </c>
      <c r="O53" s="62"/>
    </row>
    <row r="54" spans="1:15" s="25" customFormat="1" ht="14.25" customHeight="1" x14ac:dyDescent="0.2">
      <c r="A54" s="57" t="s">
        <v>40</v>
      </c>
      <c r="B54" s="162" t="s">
        <v>125</v>
      </c>
      <c r="C54" s="162"/>
      <c r="D54" s="162"/>
      <c r="E54" s="80" t="s">
        <v>164</v>
      </c>
      <c r="F54" s="67"/>
      <c r="G54" s="67"/>
      <c r="H54" s="67"/>
      <c r="I54" s="11"/>
      <c r="J54" s="73">
        <f t="shared" si="26"/>
        <v>0</v>
      </c>
      <c r="K54" s="59"/>
      <c r="L54" s="14"/>
      <c r="M54" s="11"/>
      <c r="N54" s="10">
        <f t="shared" si="3"/>
        <v>0</v>
      </c>
      <c r="O54" s="62"/>
    </row>
    <row r="55" spans="1:15" s="25" customFormat="1" ht="14.25" customHeight="1" x14ac:dyDescent="0.2">
      <c r="A55" s="57" t="s">
        <v>41</v>
      </c>
      <c r="B55" s="162" t="s">
        <v>92</v>
      </c>
      <c r="C55" s="162"/>
      <c r="D55" s="162"/>
      <c r="E55" s="80" t="s">
        <v>164</v>
      </c>
      <c r="F55" s="67"/>
      <c r="G55" s="67"/>
      <c r="H55" s="67"/>
      <c r="I55" s="11"/>
      <c r="J55" s="73">
        <f t="shared" si="26"/>
        <v>0</v>
      </c>
      <c r="K55" s="59"/>
      <c r="L55" s="14"/>
      <c r="M55" s="11"/>
      <c r="N55" s="10">
        <f t="shared" si="3"/>
        <v>0</v>
      </c>
      <c r="O55" s="62"/>
    </row>
    <row r="56" spans="1:15" s="25" customFormat="1" ht="14.25" customHeight="1" x14ac:dyDescent="0.2">
      <c r="A56" s="57" t="s">
        <v>42</v>
      </c>
      <c r="B56" s="162" t="s">
        <v>93</v>
      </c>
      <c r="C56" s="162"/>
      <c r="D56" s="162"/>
      <c r="E56" s="80" t="s">
        <v>164</v>
      </c>
      <c r="F56" s="67"/>
      <c r="G56" s="67"/>
      <c r="H56" s="67"/>
      <c r="I56" s="11"/>
      <c r="J56" s="73">
        <f t="shared" si="26"/>
        <v>0</v>
      </c>
      <c r="K56" s="59"/>
      <c r="L56" s="14"/>
      <c r="M56" s="11"/>
      <c r="N56" s="10">
        <f t="shared" si="3"/>
        <v>0</v>
      </c>
      <c r="O56" s="62"/>
    </row>
    <row r="57" spans="1:15" s="25" customFormat="1" ht="14.25" customHeight="1" x14ac:dyDescent="0.2">
      <c r="A57" s="57" t="s">
        <v>49</v>
      </c>
      <c r="B57" s="162" t="s">
        <v>126</v>
      </c>
      <c r="C57" s="162"/>
      <c r="D57" s="162"/>
      <c r="E57" s="80" t="s">
        <v>164</v>
      </c>
      <c r="F57" s="67"/>
      <c r="G57" s="67"/>
      <c r="H57" s="67"/>
      <c r="I57" s="11">
        <v>0</v>
      </c>
      <c r="J57" s="71">
        <f t="shared" si="26"/>
        <v>0</v>
      </c>
      <c r="K57" s="59"/>
      <c r="L57" s="14"/>
      <c r="M57" s="11"/>
      <c r="N57" s="10">
        <f t="shared" si="3"/>
        <v>0</v>
      </c>
    </row>
    <row r="58" spans="1:15" s="25" customFormat="1" ht="14.25" customHeight="1" x14ac:dyDescent="0.2">
      <c r="A58" s="57" t="s">
        <v>50</v>
      </c>
      <c r="B58" s="162" t="s">
        <v>37</v>
      </c>
      <c r="C58" s="162"/>
      <c r="D58" s="162"/>
      <c r="E58" s="80" t="s">
        <v>164</v>
      </c>
      <c r="F58" s="67"/>
      <c r="G58" s="67"/>
      <c r="H58" s="67"/>
      <c r="I58" s="11">
        <v>0</v>
      </c>
      <c r="J58" s="71">
        <f t="shared" si="26"/>
        <v>0</v>
      </c>
      <c r="K58" s="59"/>
      <c r="L58" s="14"/>
      <c r="M58" s="11"/>
      <c r="N58" s="10">
        <f t="shared" si="3"/>
        <v>0</v>
      </c>
    </row>
    <row r="59" spans="1:15" s="25" customFormat="1" ht="14.25" customHeight="1" x14ac:dyDescent="0.2">
      <c r="A59" s="57" t="s">
        <v>51</v>
      </c>
      <c r="B59" s="162" t="s">
        <v>150</v>
      </c>
      <c r="C59" s="162"/>
      <c r="D59" s="162"/>
      <c r="E59" s="80" t="s">
        <v>164</v>
      </c>
      <c r="F59" s="67"/>
      <c r="G59" s="67"/>
      <c r="H59" s="67"/>
      <c r="I59" s="11">
        <v>0</v>
      </c>
      <c r="J59" s="71">
        <f t="shared" si="26"/>
        <v>0</v>
      </c>
      <c r="K59" s="59"/>
      <c r="L59" s="14"/>
      <c r="M59" s="11"/>
      <c r="N59" s="10">
        <f t="shared" si="3"/>
        <v>0</v>
      </c>
    </row>
    <row r="60" spans="1:15" s="8" customFormat="1" ht="18" customHeight="1" x14ac:dyDescent="0.2">
      <c r="A60" s="17">
        <v>6</v>
      </c>
      <c r="B60" s="160" t="s">
        <v>113</v>
      </c>
      <c r="C60" s="160"/>
      <c r="D60" s="160"/>
      <c r="E60" s="63">
        <v>0.05</v>
      </c>
      <c r="F60" s="55">
        <f>ROUND((E60*$F$90),0)</f>
        <v>0</v>
      </c>
      <c r="G60" s="55">
        <f>E60*$G$90</f>
        <v>0</v>
      </c>
      <c r="H60" s="55">
        <f t="shared" ref="H60" si="27">F60+G60</f>
        <v>0</v>
      </c>
      <c r="I60" s="61"/>
      <c r="J60" s="70">
        <f>ROUND((I60*$H$90),0)</f>
        <v>0</v>
      </c>
      <c r="K60" s="61"/>
      <c r="L60" s="55">
        <f>ROUND(K60*$F$11,0)</f>
        <v>0</v>
      </c>
      <c r="M60" s="61">
        <f t="shared" ref="M60" si="28">K60+I60</f>
        <v>0</v>
      </c>
      <c r="N60" s="55">
        <f t="shared" ref="N60" si="29">L60+J60</f>
        <v>0</v>
      </c>
    </row>
    <row r="61" spans="1:15" s="25" customFormat="1" ht="12" customHeight="1" x14ac:dyDescent="0.2">
      <c r="A61" s="57" t="s">
        <v>43</v>
      </c>
      <c r="B61" s="162" t="s">
        <v>127</v>
      </c>
      <c r="C61" s="162"/>
      <c r="D61" s="162"/>
      <c r="E61" s="80" t="s">
        <v>164</v>
      </c>
      <c r="F61" s="67"/>
      <c r="G61" s="67"/>
      <c r="H61" s="67"/>
      <c r="I61" s="59"/>
      <c r="J61" s="71">
        <f>I61*$H$90</f>
        <v>0</v>
      </c>
      <c r="K61" s="59">
        <v>0</v>
      </c>
      <c r="L61" s="14">
        <f t="shared" ref="L61:L62" si="30">ROUND(K61*$F$90,0)</f>
        <v>0</v>
      </c>
      <c r="M61" s="59">
        <f t="shared" si="2"/>
        <v>0</v>
      </c>
      <c r="N61" s="14">
        <f t="shared" si="3"/>
        <v>0</v>
      </c>
    </row>
    <row r="62" spans="1:15" s="25" customFormat="1" ht="12" customHeight="1" x14ac:dyDescent="0.2">
      <c r="A62" s="57" t="s">
        <v>44</v>
      </c>
      <c r="B62" s="162" t="s">
        <v>128</v>
      </c>
      <c r="C62" s="162"/>
      <c r="D62" s="162"/>
      <c r="E62" s="80" t="s">
        <v>164</v>
      </c>
      <c r="F62" s="67"/>
      <c r="G62" s="67"/>
      <c r="H62" s="67"/>
      <c r="I62" s="59"/>
      <c r="J62" s="71">
        <f>I62*$H$90</f>
        <v>0</v>
      </c>
      <c r="K62" s="59">
        <v>0</v>
      </c>
      <c r="L62" s="14">
        <f t="shared" si="30"/>
        <v>0</v>
      </c>
      <c r="M62" s="59">
        <f t="shared" si="2"/>
        <v>0</v>
      </c>
      <c r="N62" s="14">
        <f t="shared" si="3"/>
        <v>0</v>
      </c>
    </row>
    <row r="63" spans="1:15" s="25" customFormat="1" ht="12" customHeight="1" x14ac:dyDescent="0.2">
      <c r="A63" s="57" t="s">
        <v>45</v>
      </c>
      <c r="B63" s="162" t="s">
        <v>129</v>
      </c>
      <c r="C63" s="162"/>
      <c r="D63" s="162"/>
      <c r="E63" s="80" t="s">
        <v>164</v>
      </c>
      <c r="F63" s="67"/>
      <c r="G63" s="67"/>
      <c r="H63" s="67"/>
      <c r="I63" s="58"/>
      <c r="J63" s="71">
        <f>I63*$H$90</f>
        <v>0</v>
      </c>
      <c r="K63" s="59"/>
      <c r="L63" s="14"/>
      <c r="M63" s="59"/>
      <c r="N63" s="14"/>
    </row>
    <row r="64" spans="1:15" s="25" customFormat="1" ht="24" customHeight="1" x14ac:dyDescent="0.2">
      <c r="A64" s="57" t="s">
        <v>46</v>
      </c>
      <c r="B64" s="162" t="s">
        <v>151</v>
      </c>
      <c r="C64" s="162"/>
      <c r="D64" s="162"/>
      <c r="E64" s="80" t="s">
        <v>164</v>
      </c>
      <c r="F64" s="67"/>
      <c r="G64" s="67"/>
      <c r="H64" s="67"/>
      <c r="I64" s="58"/>
      <c r="J64" s="71"/>
      <c r="K64" s="59"/>
      <c r="L64" s="14"/>
      <c r="M64" s="59"/>
      <c r="N64" s="14"/>
    </row>
    <row r="65" spans="1:14" s="25" customFormat="1" ht="12" customHeight="1" x14ac:dyDescent="0.2">
      <c r="A65" s="57" t="s">
        <v>47</v>
      </c>
      <c r="B65" s="162" t="s">
        <v>130</v>
      </c>
      <c r="C65" s="162"/>
      <c r="D65" s="162"/>
      <c r="E65" s="80" t="s">
        <v>164</v>
      </c>
      <c r="F65" s="67"/>
      <c r="G65" s="67"/>
      <c r="H65" s="67"/>
      <c r="I65" s="58"/>
      <c r="J65" s="71">
        <f t="shared" ref="J65:J70" si="31">I65*$H$90</f>
        <v>0</v>
      </c>
      <c r="K65" s="59"/>
      <c r="L65" s="14"/>
      <c r="M65" s="54"/>
      <c r="N65" s="14"/>
    </row>
    <row r="66" spans="1:14" s="25" customFormat="1" ht="12" customHeight="1" x14ac:dyDescent="0.2">
      <c r="A66" s="57" t="s">
        <v>58</v>
      </c>
      <c r="B66" s="162" t="s">
        <v>94</v>
      </c>
      <c r="C66" s="162"/>
      <c r="D66" s="162"/>
      <c r="E66" s="80" t="s">
        <v>164</v>
      </c>
      <c r="F66" s="67"/>
      <c r="G66" s="67"/>
      <c r="H66" s="67"/>
      <c r="I66" s="58"/>
      <c r="J66" s="71">
        <f t="shared" si="31"/>
        <v>0</v>
      </c>
      <c r="K66" s="59"/>
      <c r="L66" s="14"/>
      <c r="M66" s="60"/>
      <c r="N66" s="14"/>
    </row>
    <row r="67" spans="1:14" s="25" customFormat="1" ht="12" customHeight="1" x14ac:dyDescent="0.2">
      <c r="A67" s="57" t="s">
        <v>152</v>
      </c>
      <c r="B67" s="162" t="s">
        <v>131</v>
      </c>
      <c r="C67" s="162"/>
      <c r="D67" s="162"/>
      <c r="E67" s="80" t="s">
        <v>164</v>
      </c>
      <c r="F67" s="67"/>
      <c r="G67" s="67"/>
      <c r="H67" s="67"/>
      <c r="I67" s="58"/>
      <c r="J67" s="71">
        <f t="shared" si="31"/>
        <v>0</v>
      </c>
      <c r="K67" s="59"/>
      <c r="L67" s="14"/>
      <c r="M67" s="59"/>
      <c r="N67" s="14"/>
    </row>
    <row r="68" spans="1:14" s="25" customFormat="1" ht="12" customHeight="1" x14ac:dyDescent="0.2">
      <c r="A68" s="57" t="s">
        <v>59</v>
      </c>
      <c r="B68" s="162" t="s">
        <v>95</v>
      </c>
      <c r="C68" s="162"/>
      <c r="D68" s="162"/>
      <c r="E68" s="80" t="s">
        <v>164</v>
      </c>
      <c r="F68" s="67"/>
      <c r="G68" s="67"/>
      <c r="H68" s="67"/>
      <c r="I68" s="58"/>
      <c r="J68" s="71">
        <f t="shared" si="31"/>
        <v>0</v>
      </c>
      <c r="K68" s="59"/>
      <c r="L68" s="14"/>
      <c r="M68" s="54"/>
      <c r="N68" s="14"/>
    </row>
    <row r="69" spans="1:14" s="25" customFormat="1" ht="12" customHeight="1" x14ac:dyDescent="0.2">
      <c r="A69" s="57" t="s">
        <v>60</v>
      </c>
      <c r="B69" s="162" t="s">
        <v>132</v>
      </c>
      <c r="C69" s="162"/>
      <c r="D69" s="162"/>
      <c r="E69" s="80" t="s">
        <v>164</v>
      </c>
      <c r="F69" s="67"/>
      <c r="G69" s="67"/>
      <c r="H69" s="67"/>
      <c r="I69" s="58"/>
      <c r="J69" s="71">
        <f t="shared" si="31"/>
        <v>0</v>
      </c>
      <c r="K69" s="59"/>
      <c r="L69" s="14"/>
      <c r="M69" s="60"/>
      <c r="N69" s="14"/>
    </row>
    <row r="70" spans="1:14" s="35" customFormat="1" ht="16.5" customHeight="1" x14ac:dyDescent="0.2">
      <c r="A70" s="158"/>
      <c r="B70" s="159" t="s">
        <v>74</v>
      </c>
      <c r="C70" s="159"/>
      <c r="D70" s="159"/>
      <c r="E70" s="79">
        <f>+E71</f>
        <v>0.08</v>
      </c>
      <c r="F70" s="34">
        <f>ROUND(E70*$F$11,0)</f>
        <v>0</v>
      </c>
      <c r="G70" s="69">
        <f>E70*$G$90</f>
        <v>0</v>
      </c>
      <c r="H70" s="69">
        <f t="shared" ref="H70" si="32">F70+G70</f>
        <v>0</v>
      </c>
      <c r="I70" s="33">
        <f>I71</f>
        <v>0</v>
      </c>
      <c r="J70" s="72">
        <f t="shared" si="31"/>
        <v>0</v>
      </c>
      <c r="K70" s="33">
        <f>K71</f>
        <v>0</v>
      </c>
      <c r="L70" s="72">
        <f>K70*$H$90</f>
        <v>0</v>
      </c>
      <c r="M70" s="40">
        <f t="shared" ref="M70:M71" si="33">K70+I70</f>
        <v>0</v>
      </c>
      <c r="N70" s="41">
        <f t="shared" ref="N70:N71" si="34">L70+J70</f>
        <v>0</v>
      </c>
    </row>
    <row r="71" spans="1:14" s="8" customFormat="1" ht="21" customHeight="1" x14ac:dyDescent="0.2">
      <c r="A71" s="17">
        <v>7</v>
      </c>
      <c r="B71" s="160" t="s">
        <v>115</v>
      </c>
      <c r="C71" s="160"/>
      <c r="D71" s="160"/>
      <c r="E71" s="63">
        <v>0.08</v>
      </c>
      <c r="F71" s="55"/>
      <c r="G71" s="55"/>
      <c r="H71" s="55"/>
      <c r="I71" s="61"/>
      <c r="J71" s="70">
        <f>ROUND((I71*$H$90),0)</f>
        <v>0</v>
      </c>
      <c r="K71" s="61"/>
      <c r="L71" s="70">
        <f>ROUND((K71*$H$90),0)</f>
        <v>0</v>
      </c>
      <c r="M71" s="61">
        <f t="shared" si="33"/>
        <v>0</v>
      </c>
      <c r="N71" s="55">
        <f t="shared" si="34"/>
        <v>0</v>
      </c>
    </row>
    <row r="72" spans="1:14" s="25" customFormat="1" ht="55.5" customHeight="1" x14ac:dyDescent="0.2">
      <c r="A72" s="57" t="s">
        <v>53</v>
      </c>
      <c r="B72" s="162" t="s">
        <v>197</v>
      </c>
      <c r="C72" s="162"/>
      <c r="D72" s="162"/>
      <c r="E72" s="80" t="s">
        <v>164</v>
      </c>
      <c r="F72" s="81"/>
      <c r="G72" s="81"/>
      <c r="H72" s="81"/>
      <c r="I72" s="58"/>
      <c r="J72" s="71">
        <f>I72*$H$90</f>
        <v>0</v>
      </c>
      <c r="K72" s="58"/>
      <c r="L72" s="14"/>
      <c r="M72" s="58">
        <f>K72+I72</f>
        <v>0</v>
      </c>
      <c r="N72" s="14">
        <f>L72+J72</f>
        <v>0</v>
      </c>
    </row>
    <row r="73" spans="1:14" s="25" customFormat="1" ht="33" customHeight="1" x14ac:dyDescent="0.2">
      <c r="A73" s="57" t="s">
        <v>54</v>
      </c>
      <c r="B73" s="162" t="s">
        <v>133</v>
      </c>
      <c r="C73" s="162"/>
      <c r="D73" s="162"/>
      <c r="E73" s="80" t="s">
        <v>164</v>
      </c>
      <c r="F73" s="81"/>
      <c r="G73" s="81"/>
      <c r="H73" s="81"/>
      <c r="I73" s="58"/>
      <c r="J73" s="71">
        <f>I73*$H$90</f>
        <v>0</v>
      </c>
      <c r="K73" s="58"/>
      <c r="L73" s="14"/>
      <c r="M73" s="58">
        <f>K73+I73</f>
        <v>0</v>
      </c>
      <c r="N73" s="14">
        <f>L73+J73</f>
        <v>0</v>
      </c>
    </row>
    <row r="74" spans="1:14" ht="38.25" customHeight="1" x14ac:dyDescent="0.2">
      <c r="A74" s="9" t="s">
        <v>55</v>
      </c>
      <c r="B74" s="161" t="s">
        <v>198</v>
      </c>
      <c r="C74" s="161"/>
      <c r="D74" s="161"/>
      <c r="E74" s="80" t="s">
        <v>164</v>
      </c>
      <c r="F74" s="67"/>
      <c r="G74" s="67"/>
      <c r="H74" s="67"/>
      <c r="I74" s="68"/>
      <c r="J74" s="73"/>
      <c r="K74" s="12"/>
      <c r="L74" s="10"/>
      <c r="M74" s="12"/>
      <c r="N74" s="10"/>
    </row>
    <row r="75" spans="1:14" s="35" customFormat="1" ht="16.5" customHeight="1" x14ac:dyDescent="0.2">
      <c r="A75" s="158"/>
      <c r="B75" s="159" t="s">
        <v>116</v>
      </c>
      <c r="C75" s="159"/>
      <c r="D75" s="159"/>
      <c r="E75" s="79">
        <f>+E76</f>
        <v>0.1</v>
      </c>
      <c r="F75" s="34">
        <f>ROUND(E75*$F$11,0)</f>
        <v>0</v>
      </c>
      <c r="G75" s="69">
        <f t="shared" ref="G75" si="35">E75*$G$90</f>
        <v>0</v>
      </c>
      <c r="H75" s="69">
        <f t="shared" si="1"/>
        <v>0</v>
      </c>
      <c r="I75" s="33"/>
      <c r="J75" s="72">
        <f t="shared" ref="J75:J89" si="36">I75*$H$90</f>
        <v>0</v>
      </c>
      <c r="K75" s="33">
        <f>K76</f>
        <v>0</v>
      </c>
      <c r="L75" s="72">
        <f>K75*$H$90</f>
        <v>0</v>
      </c>
      <c r="M75" s="40">
        <f t="shared" si="2"/>
        <v>0</v>
      </c>
      <c r="N75" s="41">
        <f t="shared" si="3"/>
        <v>0</v>
      </c>
    </row>
    <row r="76" spans="1:14" s="8" customFormat="1" ht="29.25" customHeight="1" x14ac:dyDescent="0.2">
      <c r="A76" s="17">
        <v>8</v>
      </c>
      <c r="B76" s="160" t="s">
        <v>177</v>
      </c>
      <c r="C76" s="160"/>
      <c r="D76" s="160"/>
      <c r="E76" s="63">
        <v>0.1</v>
      </c>
      <c r="F76" s="55">
        <f>ROUND((E76*$F$90),0)</f>
        <v>0</v>
      </c>
      <c r="G76" s="55">
        <f>E76*$G$90</f>
        <v>0</v>
      </c>
      <c r="H76" s="55">
        <f t="shared" ref="H76" si="37">F76+G76</f>
        <v>0</v>
      </c>
      <c r="I76" s="61"/>
      <c r="J76" s="70">
        <f>ROUND((I76*$H$90),0)</f>
        <v>0</v>
      </c>
      <c r="K76" s="61"/>
      <c r="L76" s="55">
        <f>ROUND(K76*$F$11,0)</f>
        <v>0</v>
      </c>
      <c r="M76" s="61">
        <f t="shared" ref="M76" si="38">K76+I76</f>
        <v>0</v>
      </c>
      <c r="N76" s="55">
        <f t="shared" ref="N76" si="39">L76+J76</f>
        <v>0</v>
      </c>
    </row>
    <row r="77" spans="1:14" s="25" customFormat="1" ht="15" customHeight="1" x14ac:dyDescent="0.2">
      <c r="A77" s="57" t="s">
        <v>61</v>
      </c>
      <c r="B77" s="162" t="s">
        <v>81</v>
      </c>
      <c r="C77" s="162"/>
      <c r="D77" s="162"/>
      <c r="E77" s="80" t="s">
        <v>164</v>
      </c>
      <c r="F77" s="81"/>
      <c r="G77" s="81"/>
      <c r="H77" s="81"/>
      <c r="I77" s="58"/>
      <c r="J77" s="71">
        <f t="shared" si="36"/>
        <v>0</v>
      </c>
      <c r="K77" s="58"/>
      <c r="L77" s="14"/>
      <c r="M77" s="58">
        <f>K77+I77</f>
        <v>0</v>
      </c>
      <c r="N77" s="14">
        <f>L77+J77</f>
        <v>0</v>
      </c>
    </row>
    <row r="78" spans="1:14" s="25" customFormat="1" ht="14.25" customHeight="1" x14ac:dyDescent="0.2">
      <c r="A78" s="9" t="s">
        <v>62</v>
      </c>
      <c r="B78" s="162" t="s">
        <v>135</v>
      </c>
      <c r="C78" s="162"/>
      <c r="D78" s="162"/>
      <c r="E78" s="80" t="s">
        <v>164</v>
      </c>
      <c r="F78" s="67"/>
      <c r="G78" s="67"/>
      <c r="H78" s="67"/>
      <c r="I78" s="58"/>
      <c r="J78" s="71">
        <f t="shared" si="36"/>
        <v>0</v>
      </c>
      <c r="K78" s="59"/>
      <c r="L78" s="14"/>
      <c r="M78" s="59"/>
      <c r="N78" s="14"/>
    </row>
    <row r="79" spans="1:14" s="25" customFormat="1" ht="68.25" customHeight="1" x14ac:dyDescent="0.2">
      <c r="A79" s="57" t="s">
        <v>63</v>
      </c>
      <c r="B79" s="162" t="s">
        <v>178</v>
      </c>
      <c r="C79" s="162"/>
      <c r="D79" s="162"/>
      <c r="E79" s="80" t="s">
        <v>164</v>
      </c>
      <c r="F79" s="67"/>
      <c r="G79" s="67"/>
      <c r="H79" s="67"/>
      <c r="I79" s="58"/>
      <c r="J79" s="71">
        <f t="shared" si="36"/>
        <v>0</v>
      </c>
      <c r="K79" s="58"/>
      <c r="L79" s="14"/>
      <c r="M79" s="58">
        <f t="shared" si="2"/>
        <v>0</v>
      </c>
      <c r="N79" s="14">
        <f t="shared" si="3"/>
        <v>0</v>
      </c>
    </row>
    <row r="80" spans="1:14" s="25" customFormat="1" ht="41.25" customHeight="1" x14ac:dyDescent="0.2">
      <c r="A80" s="57" t="s">
        <v>64</v>
      </c>
      <c r="B80" s="162" t="s">
        <v>180</v>
      </c>
      <c r="C80" s="162"/>
      <c r="D80" s="162"/>
      <c r="E80" s="80" t="s">
        <v>164</v>
      </c>
      <c r="F80" s="67"/>
      <c r="G80" s="67"/>
      <c r="H80" s="67"/>
      <c r="I80" s="58"/>
      <c r="J80" s="71">
        <f t="shared" si="36"/>
        <v>0</v>
      </c>
      <c r="K80" s="58"/>
      <c r="L80" s="14"/>
      <c r="M80" s="58">
        <f t="shared" si="2"/>
        <v>0</v>
      </c>
      <c r="N80" s="14">
        <f t="shared" si="3"/>
        <v>0</v>
      </c>
    </row>
    <row r="81" spans="1:16" s="25" customFormat="1" ht="34.5" customHeight="1" x14ac:dyDescent="0.2">
      <c r="A81" s="57" t="s">
        <v>65</v>
      </c>
      <c r="B81" s="162" t="s">
        <v>179</v>
      </c>
      <c r="C81" s="162"/>
      <c r="D81" s="162"/>
      <c r="E81" s="80" t="s">
        <v>164</v>
      </c>
      <c r="F81" s="67"/>
      <c r="G81" s="67"/>
      <c r="H81" s="67"/>
      <c r="I81" s="58"/>
      <c r="J81" s="71">
        <f t="shared" si="36"/>
        <v>0</v>
      </c>
      <c r="K81" s="58"/>
      <c r="L81" s="14"/>
      <c r="M81" s="58">
        <f t="shared" si="2"/>
        <v>0</v>
      </c>
      <c r="N81" s="14">
        <f t="shared" si="3"/>
        <v>0</v>
      </c>
    </row>
    <row r="82" spans="1:16" s="25" customFormat="1" ht="48" customHeight="1" x14ac:dyDescent="0.2">
      <c r="A82" s="57" t="s">
        <v>66</v>
      </c>
      <c r="B82" s="162" t="s">
        <v>181</v>
      </c>
      <c r="C82" s="162"/>
      <c r="D82" s="162"/>
      <c r="E82" s="80" t="s">
        <v>164</v>
      </c>
      <c r="F82" s="67"/>
      <c r="G82" s="67"/>
      <c r="H82" s="67"/>
      <c r="I82" s="58"/>
      <c r="J82" s="71">
        <f t="shared" si="36"/>
        <v>0</v>
      </c>
      <c r="K82" s="58"/>
      <c r="L82" s="14"/>
      <c r="M82" s="58">
        <f t="shared" si="2"/>
        <v>0</v>
      </c>
      <c r="N82" s="14">
        <f t="shared" si="3"/>
        <v>0</v>
      </c>
    </row>
    <row r="83" spans="1:16" s="25" customFormat="1" ht="42" customHeight="1" x14ac:dyDescent="0.2">
      <c r="A83" s="14" t="s">
        <v>67</v>
      </c>
      <c r="B83" s="162" t="s">
        <v>182</v>
      </c>
      <c r="C83" s="162"/>
      <c r="D83" s="162"/>
      <c r="E83" s="80" t="s">
        <v>164</v>
      </c>
      <c r="F83" s="67"/>
      <c r="G83" s="67"/>
      <c r="H83" s="67"/>
      <c r="I83" s="58"/>
      <c r="J83" s="71">
        <f t="shared" si="36"/>
        <v>0</v>
      </c>
      <c r="K83" s="58"/>
      <c r="L83" s="14"/>
      <c r="M83" s="58">
        <f t="shared" si="2"/>
        <v>0</v>
      </c>
      <c r="N83" s="14">
        <f t="shared" si="3"/>
        <v>0</v>
      </c>
    </row>
    <row r="84" spans="1:16" ht="13.5" customHeight="1" x14ac:dyDescent="0.2">
      <c r="A84" s="57" t="s">
        <v>140</v>
      </c>
      <c r="B84" s="163" t="s">
        <v>134</v>
      </c>
      <c r="C84" s="163"/>
      <c r="D84" s="163"/>
      <c r="E84" s="80" t="s">
        <v>164</v>
      </c>
      <c r="F84" s="67"/>
      <c r="G84" s="67"/>
      <c r="H84" s="67"/>
      <c r="I84" s="12"/>
      <c r="J84" s="73">
        <f t="shared" si="36"/>
        <v>0</v>
      </c>
      <c r="K84" s="12"/>
      <c r="L84" s="10"/>
      <c r="M84" s="12">
        <f t="shared" ref="M84:N88" si="40">K84+I84</f>
        <v>0</v>
      </c>
      <c r="N84" s="10">
        <f t="shared" si="40"/>
        <v>0</v>
      </c>
    </row>
    <row r="85" spans="1:16" s="25" customFormat="1" ht="13.5" customHeight="1" x14ac:dyDescent="0.2">
      <c r="A85" s="57" t="s">
        <v>141</v>
      </c>
      <c r="B85" s="162" t="s">
        <v>136</v>
      </c>
      <c r="C85" s="162"/>
      <c r="D85" s="162"/>
      <c r="E85" s="80" t="s">
        <v>164</v>
      </c>
      <c r="F85" s="81"/>
      <c r="G85" s="81"/>
      <c r="H85" s="81"/>
      <c r="I85" s="58"/>
      <c r="J85" s="71">
        <f t="shared" si="36"/>
        <v>0</v>
      </c>
      <c r="K85" s="58"/>
      <c r="L85" s="14"/>
      <c r="M85" s="58">
        <f t="shared" si="40"/>
        <v>0</v>
      </c>
      <c r="N85" s="14">
        <f t="shared" si="40"/>
        <v>0</v>
      </c>
    </row>
    <row r="86" spans="1:16" s="25" customFormat="1" ht="13.5" customHeight="1" x14ac:dyDescent="0.2">
      <c r="A86" s="57" t="s">
        <v>142</v>
      </c>
      <c r="B86" s="162" t="s">
        <v>137</v>
      </c>
      <c r="C86" s="162"/>
      <c r="D86" s="162"/>
      <c r="E86" s="80" t="s">
        <v>164</v>
      </c>
      <c r="F86" s="81"/>
      <c r="G86" s="81"/>
      <c r="H86" s="81"/>
      <c r="I86" s="58"/>
      <c r="J86" s="71">
        <f t="shared" si="36"/>
        <v>0</v>
      </c>
      <c r="K86" s="58"/>
      <c r="L86" s="14"/>
      <c r="M86" s="58">
        <f t="shared" si="40"/>
        <v>0</v>
      </c>
      <c r="N86" s="14">
        <f t="shared" si="40"/>
        <v>0</v>
      </c>
    </row>
    <row r="87" spans="1:16" s="25" customFormat="1" ht="13.5" customHeight="1" x14ac:dyDescent="0.2">
      <c r="A87" s="57" t="s">
        <v>143</v>
      </c>
      <c r="B87" s="162" t="s">
        <v>138</v>
      </c>
      <c r="C87" s="162"/>
      <c r="D87" s="162"/>
      <c r="E87" s="80" t="s">
        <v>164</v>
      </c>
      <c r="F87" s="81"/>
      <c r="G87" s="81"/>
      <c r="H87" s="81"/>
      <c r="I87" s="58"/>
      <c r="J87" s="71">
        <f t="shared" si="36"/>
        <v>0</v>
      </c>
      <c r="K87" s="58"/>
      <c r="L87" s="14"/>
      <c r="M87" s="58">
        <f t="shared" si="40"/>
        <v>0</v>
      </c>
      <c r="N87" s="14">
        <f t="shared" si="40"/>
        <v>0</v>
      </c>
    </row>
    <row r="88" spans="1:16" s="25" customFormat="1" ht="23.25" customHeight="1" x14ac:dyDescent="0.2">
      <c r="A88" s="57" t="s">
        <v>144</v>
      </c>
      <c r="B88" s="162" t="s">
        <v>139</v>
      </c>
      <c r="C88" s="162"/>
      <c r="D88" s="162"/>
      <c r="E88" s="80" t="s">
        <v>164</v>
      </c>
      <c r="F88" s="81"/>
      <c r="G88" s="81"/>
      <c r="H88" s="81"/>
      <c r="I88" s="58"/>
      <c r="J88" s="71">
        <f t="shared" si="36"/>
        <v>0</v>
      </c>
      <c r="K88" s="58"/>
      <c r="L88" s="14"/>
      <c r="M88" s="58">
        <f t="shared" si="40"/>
        <v>0</v>
      </c>
      <c r="N88" s="14">
        <f t="shared" si="40"/>
        <v>0</v>
      </c>
    </row>
    <row r="89" spans="1:16" s="25" customFormat="1" ht="37.5" customHeight="1" x14ac:dyDescent="0.2">
      <c r="A89" s="57" t="s">
        <v>145</v>
      </c>
      <c r="B89" s="162" t="s">
        <v>199</v>
      </c>
      <c r="C89" s="162"/>
      <c r="D89" s="162"/>
      <c r="E89" s="80" t="s">
        <v>164</v>
      </c>
      <c r="F89" s="81"/>
      <c r="G89" s="81"/>
      <c r="H89" s="81"/>
      <c r="I89" s="58"/>
      <c r="J89" s="71">
        <f t="shared" si="36"/>
        <v>0</v>
      </c>
      <c r="K89" s="58"/>
      <c r="L89" s="14"/>
      <c r="M89" s="58">
        <f t="shared" ref="M89" si="41">K89+I89</f>
        <v>0</v>
      </c>
      <c r="N89" s="14">
        <f t="shared" ref="N89" si="42">L89+J89</f>
        <v>0</v>
      </c>
    </row>
    <row r="90" spans="1:16" s="66" customFormat="1" ht="21" customHeight="1" x14ac:dyDescent="0.2">
      <c r="A90" s="64"/>
      <c r="B90" s="103" t="s">
        <v>75</v>
      </c>
      <c r="C90" s="103"/>
      <c r="D90" s="103"/>
      <c r="E90" s="63">
        <f>+E12+E38+E50+E75+E70</f>
        <v>1</v>
      </c>
      <c r="F90" s="65"/>
      <c r="G90" s="65"/>
      <c r="H90" s="65">
        <f>F90+G90</f>
        <v>0</v>
      </c>
      <c r="I90" s="63">
        <f>+I12+I38+I50+I75+I70</f>
        <v>0</v>
      </c>
      <c r="J90" s="85">
        <f>+J12+J38+J50+J75+J70</f>
        <v>0</v>
      </c>
      <c r="K90" s="63">
        <f>+K12+K38+K50+K75+K70</f>
        <v>0</v>
      </c>
      <c r="L90" s="85">
        <f>+L12+L38+L50+L75+L70</f>
        <v>0</v>
      </c>
      <c r="M90" s="63">
        <f>+M12+M38+M50+M75+M70</f>
        <v>0</v>
      </c>
      <c r="N90" s="65">
        <f>+L90+J90</f>
        <v>0</v>
      </c>
      <c r="P90" s="66">
        <f>E75+E70+E50+E38+E12</f>
        <v>1</v>
      </c>
    </row>
    <row r="91" spans="1:16" ht="20.25" customHeight="1" x14ac:dyDescent="0.2">
      <c r="A91" s="16"/>
      <c r="B91" s="164" t="s">
        <v>77</v>
      </c>
      <c r="C91" s="164"/>
      <c r="D91" s="164"/>
      <c r="E91" s="13"/>
      <c r="F91" s="84">
        <f>ROUND((F90/1.16),0)</f>
        <v>0</v>
      </c>
      <c r="G91" s="84">
        <f>+G90/1.16</f>
        <v>0</v>
      </c>
      <c r="H91" s="84">
        <f t="shared" ref="H91:H93" si="43">F91+G91</f>
        <v>0</v>
      </c>
      <c r="I91" s="13"/>
      <c r="J91" s="86">
        <f>+J90/1.16</f>
        <v>0</v>
      </c>
      <c r="K91" s="75"/>
      <c r="L91" s="86">
        <f>+L90/1.16</f>
        <v>0</v>
      </c>
      <c r="M91" s="76"/>
      <c r="N91" s="87">
        <f>+L91+J91</f>
        <v>0</v>
      </c>
    </row>
    <row r="92" spans="1:16" ht="20.25" customHeight="1" x14ac:dyDescent="0.2">
      <c r="A92" s="18"/>
      <c r="B92" s="164" t="s">
        <v>87</v>
      </c>
      <c r="C92" s="164"/>
      <c r="D92" s="164"/>
      <c r="E92" s="50"/>
      <c r="F92" s="84">
        <f>ROUND((0.16*F91),0)</f>
        <v>0</v>
      </c>
      <c r="G92" s="84">
        <f>0.16*G91</f>
        <v>0</v>
      </c>
      <c r="H92" s="84">
        <f t="shared" si="43"/>
        <v>0</v>
      </c>
      <c r="I92" s="84"/>
      <c r="J92" s="86">
        <f>0.16*J91</f>
        <v>0</v>
      </c>
      <c r="K92" s="86"/>
      <c r="L92" s="86">
        <f>0.16*L91</f>
        <v>0</v>
      </c>
      <c r="M92" s="76"/>
      <c r="N92" s="87">
        <f t="shared" ref="N92:N95" si="44">+L92+J92</f>
        <v>0</v>
      </c>
    </row>
    <row r="93" spans="1:16" s="66" customFormat="1" ht="23.25" customHeight="1" x14ac:dyDescent="0.2">
      <c r="A93" s="64"/>
      <c r="B93" s="103" t="s">
        <v>91</v>
      </c>
      <c r="C93" s="103"/>
      <c r="D93" s="103"/>
      <c r="E93" s="56"/>
      <c r="F93" s="65">
        <f>F92+F91</f>
        <v>0</v>
      </c>
      <c r="G93" s="65">
        <f>+G92+G91</f>
        <v>0</v>
      </c>
      <c r="H93" s="65">
        <f t="shared" si="43"/>
        <v>0</v>
      </c>
      <c r="I93" s="61"/>
      <c r="J93" s="74"/>
      <c r="K93" s="77"/>
      <c r="L93" s="74"/>
      <c r="M93" s="77"/>
      <c r="N93" s="74"/>
    </row>
    <row r="94" spans="1:16" ht="20.25" customHeight="1" x14ac:dyDescent="0.2">
      <c r="A94" s="18"/>
      <c r="B94" s="164" t="s">
        <v>96</v>
      </c>
      <c r="C94" s="164"/>
      <c r="D94" s="164"/>
      <c r="E94" s="50">
        <v>0.3</v>
      </c>
      <c r="F94" s="84">
        <f>F93*E94</f>
        <v>0</v>
      </c>
      <c r="G94" s="84"/>
      <c r="H94" s="84"/>
      <c r="I94" s="84"/>
      <c r="J94" s="86">
        <f>0.3*J88</f>
        <v>0</v>
      </c>
      <c r="K94" s="86"/>
      <c r="L94" s="86"/>
      <c r="M94" s="76"/>
      <c r="N94" s="87">
        <f t="shared" ref="N94" si="45">+L94+J94</f>
        <v>0</v>
      </c>
    </row>
    <row r="95" spans="1:16" ht="20.25" customHeight="1" x14ac:dyDescent="0.2">
      <c r="A95" s="18"/>
      <c r="B95" s="164" t="s">
        <v>97</v>
      </c>
      <c r="C95" s="164"/>
      <c r="D95" s="164"/>
      <c r="E95" s="50"/>
      <c r="F95" s="84"/>
      <c r="G95" s="84"/>
      <c r="H95" s="84"/>
      <c r="I95" s="84"/>
      <c r="J95" s="86">
        <f>ROUND((E94*J90),0)</f>
        <v>0</v>
      </c>
      <c r="K95" s="86"/>
      <c r="L95" s="86">
        <f>ROUND((E94*L90),0)</f>
        <v>0</v>
      </c>
      <c r="M95" s="76"/>
      <c r="N95" s="87">
        <f t="shared" si="44"/>
        <v>0</v>
      </c>
    </row>
    <row r="96" spans="1:16" s="66" customFormat="1" ht="23.25" customHeight="1" x14ac:dyDescent="0.2">
      <c r="A96" s="64"/>
      <c r="B96" s="103" t="s">
        <v>78</v>
      </c>
      <c r="C96" s="103"/>
      <c r="D96" s="103"/>
      <c r="E96" s="56"/>
      <c r="F96" s="65"/>
      <c r="G96" s="65"/>
      <c r="H96" s="65"/>
      <c r="I96" s="61"/>
      <c r="J96" s="74">
        <f>+J91+J92-J95</f>
        <v>0</v>
      </c>
      <c r="K96" s="77"/>
      <c r="L96" s="74">
        <f>+L91+L92-L95</f>
        <v>0</v>
      </c>
      <c r="M96" s="77"/>
      <c r="N96" s="74">
        <f>+L96+J96</f>
        <v>0</v>
      </c>
    </row>
    <row r="97" spans="1:16" ht="36" customHeight="1" x14ac:dyDescent="0.2">
      <c r="A97" s="155" t="s">
        <v>183</v>
      </c>
      <c r="B97" s="138"/>
      <c r="C97" s="138"/>
      <c r="D97" s="138"/>
      <c r="E97" s="138"/>
      <c r="F97" s="138"/>
      <c r="G97" s="138"/>
      <c r="H97" s="138"/>
      <c r="I97" s="138"/>
      <c r="J97" s="138"/>
      <c r="K97" s="138"/>
      <c r="L97" s="138"/>
      <c r="M97" s="138"/>
      <c r="N97" s="139"/>
    </row>
    <row r="98" spans="1:16" ht="22.5" customHeight="1" x14ac:dyDescent="0.2">
      <c r="A98" s="137" t="s">
        <v>166</v>
      </c>
      <c r="B98" s="138"/>
      <c r="C98" s="138"/>
      <c r="D98" s="138"/>
      <c r="E98" s="138"/>
      <c r="F98" s="138"/>
      <c r="G98" s="138"/>
      <c r="H98" s="138"/>
      <c r="I98" s="138"/>
      <c r="J98" s="138"/>
      <c r="K98" s="138"/>
      <c r="L98" s="138"/>
      <c r="M98" s="138"/>
      <c r="N98" s="139"/>
    </row>
    <row r="99" spans="1:16" x14ac:dyDescent="0.2">
      <c r="F99" s="1">
        <f>+F96*0.3</f>
        <v>0</v>
      </c>
    </row>
    <row r="100" spans="1:16" x14ac:dyDescent="0.2">
      <c r="A100" s="25"/>
      <c r="B100" s="26"/>
      <c r="C100" s="26"/>
      <c r="D100" s="26"/>
      <c r="E100" s="51"/>
      <c r="F100" s="26"/>
      <c r="G100" s="26"/>
      <c r="H100" s="26"/>
      <c r="I100" s="26"/>
      <c r="J100" s="26"/>
      <c r="K100" s="25"/>
      <c r="L100" s="26"/>
      <c r="M100" s="26"/>
      <c r="N100" s="26"/>
      <c r="O100" s="25"/>
      <c r="P100" s="25"/>
    </row>
    <row r="101" spans="1:16" x14ac:dyDescent="0.2">
      <c r="A101" s="27"/>
      <c r="B101" s="42" t="s">
        <v>88</v>
      </c>
      <c r="C101" s="43"/>
      <c r="D101" s="44"/>
      <c r="I101" s="45"/>
      <c r="J101" s="42" t="s">
        <v>89</v>
      </c>
      <c r="K101" s="43"/>
      <c r="L101" s="43"/>
      <c r="M101" s="43"/>
      <c r="N101" s="26"/>
      <c r="O101" s="25"/>
      <c r="P101" s="25"/>
    </row>
    <row r="102" spans="1:16" x14ac:dyDescent="0.2">
      <c r="A102" s="27"/>
      <c r="B102" s="94" t="s">
        <v>90</v>
      </c>
      <c r="C102" s="94"/>
      <c r="D102" s="47"/>
      <c r="I102" s="45"/>
      <c r="J102" s="46" t="s">
        <v>90</v>
      </c>
      <c r="K102" s="44"/>
      <c r="L102" s="44"/>
      <c r="M102" s="44"/>
      <c r="N102" s="26"/>
      <c r="O102" s="25"/>
      <c r="P102" s="25"/>
    </row>
    <row r="103" spans="1:16" x14ac:dyDescent="0.2">
      <c r="A103" s="30"/>
      <c r="B103" s="45" t="s">
        <v>8</v>
      </c>
      <c r="C103" s="45"/>
      <c r="D103" s="45"/>
      <c r="I103" s="45"/>
      <c r="J103" s="44" t="s">
        <v>9</v>
      </c>
      <c r="K103" s="44"/>
      <c r="L103" s="44"/>
      <c r="M103" s="44"/>
      <c r="N103" s="26"/>
      <c r="O103" s="25"/>
      <c r="P103" s="25"/>
    </row>
    <row r="104" spans="1:16" x14ac:dyDescent="0.2">
      <c r="A104" s="27"/>
      <c r="N104" s="25"/>
      <c r="O104" s="25"/>
      <c r="P104" s="25"/>
    </row>
    <row r="105" spans="1:16" x14ac:dyDescent="0.2">
      <c r="A105" s="27"/>
      <c r="N105" s="25"/>
      <c r="O105" s="25"/>
      <c r="P105" s="25"/>
    </row>
    <row r="106" spans="1:16" x14ac:dyDescent="0.2">
      <c r="A106" s="27"/>
      <c r="N106" s="25"/>
      <c r="O106" s="25"/>
      <c r="P106" s="25"/>
    </row>
    <row r="107" spans="1:16" x14ac:dyDescent="0.2">
      <c r="A107" s="27"/>
      <c r="N107" s="25"/>
      <c r="O107" s="25"/>
      <c r="P107" s="25"/>
    </row>
    <row r="108" spans="1:16" x14ac:dyDescent="0.2">
      <c r="A108" s="27"/>
      <c r="N108" s="25"/>
      <c r="O108" s="25"/>
      <c r="P108" s="25"/>
    </row>
    <row r="109" spans="1:16" x14ac:dyDescent="0.2">
      <c r="A109" s="27"/>
      <c r="N109" s="25"/>
      <c r="O109" s="25"/>
      <c r="P109" s="25"/>
    </row>
    <row r="110" spans="1:16" x14ac:dyDescent="0.2">
      <c r="A110" s="27"/>
      <c r="N110" s="25"/>
      <c r="O110" s="25"/>
      <c r="P110" s="25"/>
    </row>
    <row r="111" spans="1:16" x14ac:dyDescent="0.2">
      <c r="A111" s="27"/>
      <c r="N111" s="25"/>
      <c r="O111" s="25"/>
      <c r="P111" s="25"/>
    </row>
    <row r="112" spans="1:16" x14ac:dyDescent="0.2">
      <c r="A112" s="27"/>
      <c r="N112" s="25"/>
      <c r="O112" s="25"/>
      <c r="P112" s="25"/>
    </row>
    <row r="113" spans="1:16" x14ac:dyDescent="0.2">
      <c r="A113" s="27"/>
      <c r="B113" s="25"/>
      <c r="C113" s="25"/>
      <c r="D113" s="25"/>
      <c r="E113" s="53"/>
      <c r="F113" s="25"/>
      <c r="G113" s="25"/>
      <c r="H113" s="25"/>
      <c r="I113" s="25"/>
      <c r="J113" s="25"/>
      <c r="K113" s="25"/>
      <c r="L113" s="25"/>
      <c r="M113" s="25"/>
      <c r="N113" s="25"/>
      <c r="O113" s="25"/>
      <c r="P113" s="25"/>
    </row>
    <row r="114" spans="1:16" x14ac:dyDescent="0.2">
      <c r="A114" s="27"/>
      <c r="B114" s="25"/>
      <c r="C114" s="25"/>
      <c r="D114" s="25"/>
      <c r="E114" s="53"/>
      <c r="F114" s="25"/>
      <c r="G114" s="25"/>
      <c r="H114" s="25"/>
      <c r="I114" s="25"/>
      <c r="J114" s="25"/>
      <c r="K114" s="25"/>
      <c r="L114" s="25"/>
      <c r="M114" s="25"/>
      <c r="N114" s="25"/>
      <c r="O114" s="25"/>
      <c r="P114" s="25"/>
    </row>
    <row r="115" spans="1:16" x14ac:dyDescent="0.2">
      <c r="A115" s="27"/>
      <c r="B115" s="25"/>
      <c r="C115" s="25"/>
      <c r="D115" s="25"/>
      <c r="E115" s="53"/>
      <c r="F115" s="25"/>
      <c r="G115" s="25"/>
      <c r="H115" s="25"/>
      <c r="I115" s="25"/>
      <c r="J115" s="25"/>
      <c r="K115" s="25"/>
      <c r="L115" s="25"/>
      <c r="M115" s="25"/>
      <c r="N115" s="25"/>
      <c r="O115" s="25"/>
      <c r="P115" s="25"/>
    </row>
    <row r="116" spans="1:16" x14ac:dyDescent="0.2">
      <c r="A116" s="27"/>
      <c r="B116" s="25"/>
      <c r="C116" s="25"/>
      <c r="D116" s="25"/>
      <c r="E116" s="53"/>
      <c r="F116" s="25"/>
      <c r="G116" s="25"/>
      <c r="H116" s="25"/>
      <c r="I116" s="25"/>
      <c r="J116" s="25"/>
      <c r="K116" s="25"/>
      <c r="L116" s="25"/>
      <c r="M116" s="25"/>
      <c r="N116" s="25"/>
      <c r="O116" s="25"/>
      <c r="P116" s="25"/>
    </row>
    <row r="117" spans="1:16" x14ac:dyDescent="0.2">
      <c r="A117" s="27"/>
      <c r="B117" s="25"/>
      <c r="C117" s="25"/>
      <c r="D117" s="25"/>
      <c r="E117" s="53"/>
      <c r="F117" s="25"/>
      <c r="G117" s="25"/>
      <c r="H117" s="25"/>
      <c r="I117" s="25"/>
      <c r="J117" s="25"/>
      <c r="K117" s="25"/>
      <c r="L117" s="25"/>
      <c r="M117" s="25"/>
      <c r="N117" s="25"/>
      <c r="O117" s="25"/>
      <c r="P117" s="25"/>
    </row>
    <row r="118" spans="1:16" x14ac:dyDescent="0.2">
      <c r="A118" s="27"/>
      <c r="B118" s="25"/>
      <c r="C118" s="25"/>
      <c r="D118" s="25"/>
      <c r="E118" s="53"/>
      <c r="F118" s="25"/>
      <c r="G118" s="25"/>
      <c r="H118" s="25"/>
      <c r="I118" s="25"/>
      <c r="J118" s="25"/>
      <c r="K118" s="25"/>
      <c r="L118" s="25"/>
      <c r="M118" s="25"/>
      <c r="N118" s="25"/>
      <c r="O118" s="25"/>
      <c r="P118" s="25"/>
    </row>
    <row r="119" spans="1:16" x14ac:dyDescent="0.2">
      <c r="A119" s="27"/>
      <c r="B119" s="25"/>
      <c r="C119" s="25"/>
      <c r="D119" s="25"/>
      <c r="E119" s="53"/>
      <c r="F119" s="25"/>
      <c r="G119" s="25"/>
      <c r="H119" s="25"/>
      <c r="I119" s="25"/>
      <c r="J119" s="25"/>
      <c r="K119" s="25"/>
      <c r="L119" s="25"/>
      <c r="M119" s="25"/>
      <c r="N119" s="25"/>
      <c r="O119" s="25"/>
      <c r="P119" s="25"/>
    </row>
  </sheetData>
  <mergeCells count="120">
    <mergeCell ref="B85:D85"/>
    <mergeCell ref="B86:D86"/>
    <mergeCell ref="B87:D87"/>
    <mergeCell ref="B81:D81"/>
    <mergeCell ref="B73:D73"/>
    <mergeCell ref="B82:D82"/>
    <mergeCell ref="B83:D83"/>
    <mergeCell ref="A5:B5"/>
    <mergeCell ref="A6:B6"/>
    <mergeCell ref="A7:B7"/>
    <mergeCell ref="B69:D69"/>
    <mergeCell ref="B75:D75"/>
    <mergeCell ref="B76:D76"/>
    <mergeCell ref="B84:D84"/>
    <mergeCell ref="B79:D79"/>
    <mergeCell ref="B80:D80"/>
    <mergeCell ref="B63:D63"/>
    <mergeCell ref="B65:D65"/>
    <mergeCell ref="B66:D66"/>
    <mergeCell ref="B67:D67"/>
    <mergeCell ref="B78:D78"/>
    <mergeCell ref="B68:D68"/>
    <mergeCell ref="B72:D72"/>
    <mergeCell ref="B96:D96"/>
    <mergeCell ref="A97:N97"/>
    <mergeCell ref="B102:C102"/>
    <mergeCell ref="B88:D88"/>
    <mergeCell ref="B90:D90"/>
    <mergeCell ref="B91:D91"/>
    <mergeCell ref="B92:D92"/>
    <mergeCell ref="B93:D93"/>
    <mergeCell ref="B95:D95"/>
    <mergeCell ref="B94:D94"/>
    <mergeCell ref="B89:D89"/>
    <mergeCell ref="A98:N98"/>
    <mergeCell ref="B50:D50"/>
    <mergeCell ref="B53:D53"/>
    <mergeCell ref="B49:D49"/>
    <mergeCell ref="B64:D64"/>
    <mergeCell ref="B71:D71"/>
    <mergeCell ref="B74:D74"/>
    <mergeCell ref="B70:D70"/>
    <mergeCell ref="B32:D32"/>
    <mergeCell ref="B77:D77"/>
    <mergeCell ref="B60:D60"/>
    <mergeCell ref="B61:D61"/>
    <mergeCell ref="B62:D62"/>
    <mergeCell ref="B51:D51"/>
    <mergeCell ref="B52:D52"/>
    <mergeCell ref="B54:D54"/>
    <mergeCell ref="B55:D55"/>
    <mergeCell ref="B56:D56"/>
    <mergeCell ref="B57:D57"/>
    <mergeCell ref="B58:D58"/>
    <mergeCell ref="B59:D59"/>
    <mergeCell ref="B48:D48"/>
    <mergeCell ref="B33:D33"/>
    <mergeCell ref="B35:D35"/>
    <mergeCell ref="B47:D47"/>
    <mergeCell ref="B31:D31"/>
    <mergeCell ref="B26:D26"/>
    <mergeCell ref="B27:D27"/>
    <mergeCell ref="B28:D28"/>
    <mergeCell ref="B29:D29"/>
    <mergeCell ref="B34:D34"/>
    <mergeCell ref="B46:D46"/>
    <mergeCell ref="B41:D41"/>
    <mergeCell ref="B42:D42"/>
    <mergeCell ref="B43:D43"/>
    <mergeCell ref="B44:D44"/>
    <mergeCell ref="B45:D45"/>
    <mergeCell ref="B36:D36"/>
    <mergeCell ref="B37:D37"/>
    <mergeCell ref="B38:D38"/>
    <mergeCell ref="B39:D39"/>
    <mergeCell ref="B40:D40"/>
    <mergeCell ref="B30:D30"/>
    <mergeCell ref="L6:L7"/>
    <mergeCell ref="M6:N7"/>
    <mergeCell ref="C7:K7"/>
    <mergeCell ref="B13:D13"/>
    <mergeCell ref="B18:D18"/>
    <mergeCell ref="B19:D19"/>
    <mergeCell ref="B21:D21"/>
    <mergeCell ref="B15:D15"/>
    <mergeCell ref="B20:D20"/>
    <mergeCell ref="B11:D11"/>
    <mergeCell ref="B12:D12"/>
    <mergeCell ref="B17:D17"/>
    <mergeCell ref="B14:D14"/>
    <mergeCell ref="K8:L8"/>
    <mergeCell ref="M8:N8"/>
    <mergeCell ref="K9:K10"/>
    <mergeCell ref="L9:L10"/>
    <mergeCell ref="M9:M10"/>
    <mergeCell ref="N9:N10"/>
    <mergeCell ref="C6:K6"/>
    <mergeCell ref="B22:D22"/>
    <mergeCell ref="B16:D16"/>
    <mergeCell ref="B23:D23"/>
    <mergeCell ref="B24:D24"/>
    <mergeCell ref="B25:D25"/>
    <mergeCell ref="A8:A10"/>
    <mergeCell ref="B8:D10"/>
    <mergeCell ref="E8:F9"/>
    <mergeCell ref="I8:J8"/>
    <mergeCell ref="G8:G9"/>
    <mergeCell ref="H8:H9"/>
    <mergeCell ref="I9:I10"/>
    <mergeCell ref="J9:J10"/>
    <mergeCell ref="A1:C3"/>
    <mergeCell ref="D1:L3"/>
    <mergeCell ref="M1:N1"/>
    <mergeCell ref="M2:N2"/>
    <mergeCell ref="M3:N3"/>
    <mergeCell ref="C4:K4"/>
    <mergeCell ref="L4:L5"/>
    <mergeCell ref="M4:N5"/>
    <mergeCell ref="C5:K5"/>
    <mergeCell ref="A4:B4"/>
  </mergeCells>
  <dataValidations count="1">
    <dataValidation type="list" allowBlank="1" showInputMessage="1" showErrorMessage="1" sqref="E14:E23 E25:E37 E40:E45 E47:E49 E52:E59 E61:E69 E72:E74 E77:E89">
      <formula1>CALIFICACION</formula1>
    </dataValidation>
  </dataValidations>
  <printOptions horizontalCentered="1"/>
  <pageMargins left="0.19685039370078741" right="0.19685039370078741" top="0.59055118110236227" bottom="0.39370078740157483" header="0" footer="0"/>
  <pageSetup scale="69" fitToHeight="3" orientation="landscape" r:id="rId1"/>
  <rowBreaks count="2" manualBreakCount="2">
    <brk id="37" max="11" man="1"/>
    <brk id="59" max="11"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5"/>
  <sheetViews>
    <sheetView workbookViewId="0">
      <selection activeCell="D26" sqref="D26"/>
    </sheetView>
  </sheetViews>
  <sheetFormatPr baseColWidth="10" defaultRowHeight="12.75" x14ac:dyDescent="0.2"/>
  <sheetData>
    <row r="4" spans="2:2" x14ac:dyDescent="0.2">
      <c r="B4" s="83" t="s">
        <v>164</v>
      </c>
    </row>
    <row r="5" spans="2:2" x14ac:dyDescent="0.2">
      <c r="B5" s="83"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PROYECTO 1</vt:lpstr>
      <vt:lpstr>Hoja2</vt:lpstr>
      <vt:lpstr>CONSOLIDADO!Área_de_impresión</vt:lpstr>
      <vt:lpstr>'PROYECTO 1'!Área_de_impresión</vt:lpstr>
      <vt:lpstr>CALIFICACION</vt:lpstr>
      <vt:lpstr>CONSOLIDADO!Títulos_a_imprimir</vt:lpstr>
      <vt:lpstr>'PROYECTO 1'!Títulos_a_imprimir</vt:lpstr>
    </vt:vector>
  </TitlesOfParts>
  <Company>User 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Holguin Ingenieria</dc:creator>
  <cp:lastModifiedBy>rodrigo</cp:lastModifiedBy>
  <cp:lastPrinted>2015-12-09T21:12:20Z</cp:lastPrinted>
  <dcterms:created xsi:type="dcterms:W3CDTF">2003-03-21T20:27:01Z</dcterms:created>
  <dcterms:modified xsi:type="dcterms:W3CDTF">2015-12-09T21:14:36Z</dcterms:modified>
</cp:coreProperties>
</file>